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01.03.2023\Desktop\IVONA I MAJA 2025\IZVRŠENJE PRORAČUNA 2024\"/>
    </mc:Choice>
  </mc:AlternateContent>
  <bookViews>
    <workbookView xWindow="0" yWindow="0" windowWidth="28800" windowHeight="12315"/>
  </bookViews>
  <sheets>
    <sheet name="pojašnjenje 2024.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0" i="3" l="1"/>
  <c r="C382" i="3"/>
  <c r="H257" i="3"/>
  <c r="H256" i="3"/>
  <c r="H255" i="3"/>
  <c r="H254" i="3"/>
  <c r="G140" i="3" l="1"/>
  <c r="G137" i="3"/>
  <c r="G64" i="3"/>
  <c r="G60" i="3"/>
  <c r="G59" i="3"/>
  <c r="G58" i="3"/>
  <c r="G57" i="3"/>
  <c r="G56" i="3"/>
  <c r="C369" i="3" l="1"/>
  <c r="C333" i="3"/>
  <c r="F62" i="3" l="1"/>
  <c r="F64" i="3"/>
  <c r="F65" i="3"/>
  <c r="D46" i="3"/>
  <c r="C46" i="3"/>
  <c r="F43" i="3"/>
  <c r="F44" i="3"/>
  <c r="C237" i="3" l="1"/>
  <c r="G263" i="3" l="1"/>
  <c r="G264" i="3"/>
  <c r="G262" i="3"/>
  <c r="G255" i="3"/>
  <c r="G256" i="3"/>
  <c r="G257" i="3"/>
  <c r="G258" i="3"/>
  <c r="G259" i="3"/>
  <c r="G260" i="3"/>
  <c r="G254" i="3"/>
  <c r="F265" i="3"/>
  <c r="D265" i="3"/>
  <c r="F261" i="3"/>
  <c r="H261" i="3" s="1"/>
  <c r="D261" i="3"/>
  <c r="G226" i="3"/>
  <c r="G225" i="3"/>
  <c r="G224" i="3"/>
  <c r="G214" i="3"/>
  <c r="G213" i="3"/>
  <c r="G212" i="3"/>
  <c r="G202" i="3"/>
  <c r="G201" i="3"/>
  <c r="E205" i="3"/>
  <c r="F204" i="3"/>
  <c r="D204" i="3"/>
  <c r="G191" i="3"/>
  <c r="G192" i="3"/>
  <c r="G190" i="3"/>
  <c r="G189" i="3"/>
  <c r="G187" i="3"/>
  <c r="F193" i="3"/>
  <c r="D193" i="3"/>
  <c r="D266" i="3" l="1"/>
  <c r="G261" i="3"/>
  <c r="E266" i="3"/>
  <c r="H265" i="3"/>
  <c r="G265" i="3"/>
  <c r="F266" i="3"/>
  <c r="G204" i="3"/>
  <c r="G193" i="3"/>
  <c r="F188" i="3"/>
  <c r="D188" i="3"/>
  <c r="D205" i="3" s="1"/>
  <c r="E171" i="3"/>
  <c r="F170" i="3"/>
  <c r="D170" i="3"/>
  <c r="G166" i="3"/>
  <c r="D159" i="3"/>
  <c r="G141" i="3"/>
  <c r="G136" i="3"/>
  <c r="E143" i="3"/>
  <c r="F139" i="3"/>
  <c r="D139" i="3"/>
  <c r="D143" i="3" s="1"/>
  <c r="G120" i="3"/>
  <c r="F124" i="3"/>
  <c r="D124" i="3"/>
  <c r="F114" i="3"/>
  <c r="D114" i="3"/>
  <c r="G111" i="3"/>
  <c r="G110" i="3"/>
  <c r="G98" i="3"/>
  <c r="F104" i="3"/>
  <c r="D104" i="3"/>
  <c r="E63" i="3"/>
  <c r="E61" i="3"/>
  <c r="D63" i="3"/>
  <c r="C63" i="3"/>
  <c r="C61" i="3"/>
  <c r="F57" i="3"/>
  <c r="F58" i="3"/>
  <c r="F59" i="3"/>
  <c r="F60" i="3"/>
  <c r="F56" i="3"/>
  <c r="F45" i="3"/>
  <c r="G43" i="3"/>
  <c r="G32" i="3"/>
  <c r="F32" i="3"/>
  <c r="G31" i="3"/>
  <c r="F31" i="3"/>
  <c r="F143" i="3" l="1"/>
  <c r="G61" i="3"/>
  <c r="G66" i="3" s="1"/>
  <c r="F61" i="3"/>
  <c r="F63" i="3"/>
  <c r="C66" i="3"/>
  <c r="G104" i="3"/>
  <c r="E66" i="3"/>
  <c r="G114" i="3"/>
  <c r="D171" i="3"/>
  <c r="G170" i="3"/>
  <c r="G143" i="3"/>
  <c r="F171" i="3"/>
  <c r="F205" i="3"/>
  <c r="G188" i="3"/>
  <c r="G139" i="3"/>
  <c r="I260" i="3"/>
  <c r="I259" i="3"/>
  <c r="I258" i="3"/>
  <c r="I257" i="3"/>
  <c r="I256" i="3"/>
  <c r="I255" i="3"/>
  <c r="I254" i="3"/>
  <c r="H266" i="3"/>
  <c r="G266" i="3"/>
  <c r="H60" i="3" l="1"/>
  <c r="H66" i="3"/>
  <c r="H65" i="3"/>
  <c r="H64" i="3"/>
  <c r="F66" i="3"/>
  <c r="H63" i="3"/>
  <c r="H61" i="3"/>
  <c r="H57" i="3"/>
  <c r="H59" i="3"/>
  <c r="H62" i="3"/>
  <c r="H58" i="3"/>
  <c r="H56" i="3"/>
  <c r="G205" i="3"/>
  <c r="G171" i="3"/>
  <c r="D272" i="3"/>
  <c r="G169" i="3"/>
  <c r="G168" i="3"/>
  <c r="D65" i="3"/>
  <c r="D66" i="3" s="1"/>
  <c r="E46" i="3"/>
  <c r="F46" i="3" s="1"/>
  <c r="H45" i="3" l="1"/>
  <c r="H44" i="3"/>
  <c r="H43" i="3"/>
  <c r="G46" i="3"/>
  <c r="I262" i="3"/>
  <c r="H46" i="3" l="1"/>
  <c r="I263" i="3"/>
  <c r="I264" i="3"/>
  <c r="I261" i="3"/>
  <c r="I265" i="3"/>
  <c r="I266" i="3" l="1"/>
</calcChain>
</file>

<file path=xl/sharedStrings.xml><?xml version="1.0" encoding="utf-8"?>
<sst xmlns="http://schemas.openxmlformats.org/spreadsheetml/2006/main" count="508" uniqueCount="305">
  <si>
    <t>samouprave i uprave koje izvršava Proračun na način određen propisima:</t>
  </si>
  <si>
    <t>Zakonom o Proračunu</t>
  </si>
  <si>
    <t>Pravilnikom o proračunskom računovodstvu i računskom planu</t>
  </si>
  <si>
    <t>Pravilnikom o financijskom izvještavanju u sustavu proračunskog računovodstva</t>
  </si>
  <si>
    <t>Pravilnikom o polugodišnjem i godišnjem izvještaju o izvršenju proračuna</t>
  </si>
  <si>
    <t>Zakonom o financiranju jedinica lokalne i područne (regionalne) samouprave</t>
  </si>
  <si>
    <t>PRIHODI I PRIMICI / RASHODI I IZDACI</t>
  </si>
  <si>
    <t>UKUPNI PRIHODI I PRIMICI</t>
  </si>
  <si>
    <t>UKUPNI RASHODI I IZDACI</t>
  </si>
  <si>
    <r>
      <t xml:space="preserve">          Prihode proračuna</t>
    </r>
    <r>
      <rPr>
        <sz val="10"/>
        <color rgb="FF000000"/>
        <rFont val="Times New Roman"/>
        <family val="1"/>
        <charset val="238"/>
      </rPr>
      <t xml:space="preserve"> možemo podijeliti u tri skupine: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</si>
  <si>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6  PRIHODI POSLOVANJA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</si>
  <si>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7  PRIHODI OD PRODAJE NEFINANCIJSKE IMOVINE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</si>
  <si>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b/>
        <sz val="9"/>
        <color theme="1"/>
        <rFont val="Times New Roman"/>
        <family val="1"/>
        <charset val="238"/>
      </rPr>
      <t>8  PRIMICI OD FINANCIJSKE IMOVINE I ZADUŽIVANJA</t>
    </r>
  </si>
  <si>
    <t>PRIHODI I PRIMICI</t>
  </si>
  <si>
    <t xml:space="preserve">Izvršenje </t>
  </si>
  <si>
    <t>Izvorni</t>
  </si>
  <si>
    <t xml:space="preserve">Indeks </t>
  </si>
  <si>
    <t>Udio u uk. ostvar. prih.</t>
  </si>
  <si>
    <t xml:space="preserve">6  Prihodi poslovanja </t>
  </si>
  <si>
    <t xml:space="preserve">7  Prihodi od prodaje nefinancij. imovine </t>
  </si>
  <si>
    <t>8  Primici od financijske imovine i zaduživanja</t>
  </si>
  <si>
    <t>UKUPNI PRIHODI I PRIMICI:</t>
  </si>
  <si>
    <r>
      <t>Struktura ostvarenih prihoda i primitaka</t>
    </r>
    <r>
      <rPr>
        <sz val="10"/>
        <color rgb="FF000000"/>
        <rFont val="Times New Roman"/>
        <family val="1"/>
        <charset val="238"/>
      </rPr>
      <t xml:space="preserve"> u odnosu na plan:</t>
    </r>
  </si>
  <si>
    <t>PRIHODI</t>
  </si>
  <si>
    <t xml:space="preserve">Izvorni plan </t>
  </si>
  <si>
    <t>Indeks</t>
  </si>
  <si>
    <t>61 Prihodi od poreza</t>
  </si>
  <si>
    <t>63 Pomoći</t>
  </si>
  <si>
    <t>64 Prihodi od imovine</t>
  </si>
  <si>
    <t>65 Prihodi od admin. pristojbi i po poseb.prop.</t>
  </si>
  <si>
    <t>66 Ostali prihodi</t>
  </si>
  <si>
    <t xml:space="preserve">6  PRIHODI POSLOVANJA </t>
  </si>
  <si>
    <t>71 Prihodi od prodaje neproizvedene imovine</t>
  </si>
  <si>
    <t xml:space="preserve">7  PRIHODI OD PRODAJE NEFINANCIJSKE IMOVINE </t>
  </si>
  <si>
    <t>84 Primici od zaduživanja</t>
  </si>
  <si>
    <t>8  PRIMICI OD FINANCIJSKE IMOVINE I ZADUŽIVANJA</t>
  </si>
  <si>
    <t>UKUPNO PRIHODI I PRIMICI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</si>
  <si>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6      PRIHODI POSLOVANJA</t>
    </r>
  </si>
  <si>
    <t xml:space="preserve">                 U okviru ove prihodovne kategorije nalazi se nekoliko skupina prihoda:</t>
  </si>
  <si>
    <t>61 – prihodi od poreza</t>
  </si>
  <si>
    <t>63 - pomoći i potpore</t>
  </si>
  <si>
    <t>64 - prihodi od imovine</t>
  </si>
  <si>
    <t>65 - prihodi od pristojbi i po posebnim propisima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</si>
  <si>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      PRIHODI OD POREZA</t>
    </r>
  </si>
  <si>
    <t xml:space="preserve">Prihode od poreza čine prihodi od poreza i prireza na dohodak, poreza na imovinu, te poreza na robu i usluge. Navedeni prihodi ostvareni su u ukupnom iznosu 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</si>
  <si>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611     prihodi od poreza i prireza na dohodak</t>
    </r>
  </si>
  <si>
    <t>Struktura prihoda od poreza i prireza na dohodak:</t>
  </si>
  <si>
    <t xml:space="preserve">Izvršenje                  </t>
  </si>
  <si>
    <t>Izvorni plan</t>
  </si>
  <si>
    <t>6111          porez i prirez na dohodak od nesamostalnog rada</t>
  </si>
  <si>
    <t>-</t>
  </si>
  <si>
    <t>6112          porez i prirez na dohodak od samostalnih djelatnosti</t>
  </si>
  <si>
    <t>6113          porez i prirez na dohodak od imovine i imovinskih prava</t>
  </si>
  <si>
    <t>6114          porez i prirez na dohodak od kapitala</t>
  </si>
  <si>
    <t>6116         porez i prirez na dohodak utvrđen u postupku nadzora za prethodne godine</t>
  </si>
  <si>
    <t>6117         povrat poreza i prireza na dohodak po godišnjoj prijavi</t>
  </si>
  <si>
    <t>611            POREZ I PRIREZ NA DOHODAK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</si>
  <si>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613     prihodi od poreza na imovinu</t>
    </r>
  </si>
  <si>
    <t xml:space="preserve">Izvršenje        </t>
  </si>
  <si>
    <t xml:space="preserve">6131 Stalni porezi na nepokretnu imovinu </t>
  </si>
  <si>
    <t>6134          Povremeni porez na imovinu (porez na promet nekretnina)</t>
  </si>
  <si>
    <t>613            POREZ NA IMOVINU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</si>
  <si>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614     porez na robu i usluge</t>
    </r>
  </si>
  <si>
    <t xml:space="preserve">Izvršenje      </t>
  </si>
  <si>
    <t>6142          Porez na promet</t>
  </si>
  <si>
    <t xml:space="preserve">                   (porez na potrošnju alkoholnih i bezalkoholnih pića)</t>
  </si>
  <si>
    <t>6145          Porez na korištenje dobara ili izvođenje aktivnosti</t>
  </si>
  <si>
    <t xml:space="preserve">                   (porez na tvrtku odnosno naziv tvrtke)</t>
  </si>
  <si>
    <t>614          POREZ NA ROBU I USLUGE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</si>
  <si>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63      POMOĆI</t>
    </r>
  </si>
  <si>
    <t xml:space="preserve">6331          Tekuće pomoći proračunu iz drugih proračuna </t>
  </si>
  <si>
    <t xml:space="preserve">6332          Kapitalne pomoći proračunu iz drugih proračuna </t>
  </si>
  <si>
    <t>633           Pomoći proračunu iz drugih proračuna</t>
  </si>
  <si>
    <t>6341          Tekuće pomoći od ostalih izvanproračunskih korisnika</t>
  </si>
  <si>
    <t>634           Pomoći proračunu iz drugih proračuna</t>
  </si>
  <si>
    <t xml:space="preserve">638           Pomoći temeljem prijenosa EU sredstava </t>
  </si>
  <si>
    <t>63              POMOĆI IZ PRORAČUNA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</si>
  <si>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64      PRIHODI OD IMOVINE</t>
    </r>
  </si>
  <si>
    <t>Prihodi od imovine realizirani su iz sljedećih izvora: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</si>
  <si>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641    prihodi od financijske imovine</t>
    </r>
  </si>
  <si>
    <t>6413          kamate na oročena sredstva i depozite po viđenju</t>
  </si>
  <si>
    <t>6414          zatezne kamate iz obveznih odnosa</t>
  </si>
  <si>
    <t>641            Prihodi od financijske imovine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</si>
  <si>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642    prihodi od nefinancijske imovine</t>
    </r>
  </si>
  <si>
    <t>6421          naknada za koncesije</t>
  </si>
  <si>
    <t>6422          zakup i iznajmljivanje imovine</t>
  </si>
  <si>
    <t>6423          naknada za korištenje nefinancijske imovine (spomenička renta)</t>
  </si>
  <si>
    <t>6429          ostali prihodi od nefin. Imovine (nelegalno izgrađene građevine)</t>
  </si>
  <si>
    <t>642            prihodi od nefinancijske imovine</t>
  </si>
  <si>
    <t>64               prihodi od imovine - ukupno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</si>
  <si>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65      PRIHODI OD ADMINISTRATIVNIH PRISTOJBI I PO POSEBNIM PROPISIMA</t>
    </r>
  </si>
  <si>
    <r>
      <t xml:space="preserve">          651 upravne i administativne pristojbe i </t>
    </r>
    <r>
      <rPr>
        <b/>
        <u/>
        <sz val="10"/>
        <color theme="1"/>
        <rFont val="Times New Roman"/>
        <family val="1"/>
        <charset val="238"/>
      </rPr>
      <t>652    prihodi po posebnim propisima</t>
    </r>
  </si>
  <si>
    <t>6512          ostale općinske pristojbe i naknade</t>
  </si>
  <si>
    <t>6513          ostale upravne pristojbe i naknade</t>
  </si>
  <si>
    <t>6514         ostale  pristojbe i naknade (grobna naknada)</t>
  </si>
  <si>
    <t>651          upravne i administrativne pristojbe</t>
  </si>
  <si>
    <t>6521         prihodi državne uprave</t>
  </si>
  <si>
    <t>6522          prihod vodnog gospodarstva</t>
  </si>
  <si>
    <t>6524          šumski doprinos</t>
  </si>
  <si>
    <t xml:space="preserve">6526          ostali nespomenuti prihodi </t>
  </si>
  <si>
    <t>652            prihodi po posebnim propisima</t>
  </si>
  <si>
    <t>U prihodima po posebnim propisima na kontu 6526 participiraju namjenski prihodi od prodaje grobnog mjesta, jamstva za ozbiljnost ponude, prihodi od šteta i ostali nespomenuti prihodi.</t>
  </si>
  <si>
    <r>
      <t xml:space="preserve">          </t>
    </r>
    <r>
      <rPr>
        <b/>
        <u/>
        <sz val="10"/>
        <color theme="1"/>
        <rFont val="Times New Roman"/>
        <family val="1"/>
        <charset val="238"/>
      </rPr>
      <t>653    komunalni doprinosi i naknade</t>
    </r>
  </si>
  <si>
    <t>6531          komunalni doprinosi</t>
  </si>
  <si>
    <t>6532          komunalna naknada</t>
  </si>
  <si>
    <t xml:space="preserve">6533          naknade za priključak </t>
  </si>
  <si>
    <t>653            komunalni doprinosi i naknade</t>
  </si>
  <si>
    <t>65             prihodi od admin. i upr. pristojbi i po poseb.propisima - ukupno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</si>
  <si>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66      PRIHODI OD PRODAJE PROIZVODA I ROBE I PRUŽENIH USLUGA</t>
    </r>
  </si>
  <si>
    <t xml:space="preserve">6615          prihodi od pruženih usluga </t>
  </si>
  <si>
    <t xml:space="preserve">661          prihodi od prodaje proizvoda i robe te pruženih usluga </t>
  </si>
  <si>
    <t xml:space="preserve">66               prihodi od prodaje proizvoda i robe i pruženih usluga </t>
  </si>
  <si>
    <r>
      <t xml:space="preserve">          </t>
    </r>
    <r>
      <rPr>
        <b/>
        <u/>
        <sz val="10"/>
        <color rgb="FF000000"/>
        <rFont val="Times New Roman"/>
        <family val="1"/>
        <charset val="238"/>
      </rPr>
      <t>71      PRIHODI OD PRODAJE NEPORIZVEDENE DUGOTRAJNE IMOVINE</t>
    </r>
  </si>
  <si>
    <t xml:space="preserve">          72      PRIHODI OD PRODAJE PROIZVEDENE DUGOTRAJNE IMOVINE </t>
  </si>
  <si>
    <t>7111        zemljište</t>
  </si>
  <si>
    <t>711          prihodi od prodaje materijalne imovine - prirodnih bogatstva</t>
  </si>
  <si>
    <t xml:space="preserve">71               prihodi od prodaje proizvoda i robe i pruženih usluga </t>
  </si>
  <si>
    <t xml:space="preserve">7211        stambeni objekti </t>
  </si>
  <si>
    <t>721          prihodi od prodaje građevinskih objekata</t>
  </si>
  <si>
    <t xml:space="preserve">72               prihodi od prodaje proizvedene dugotrajne imovine </t>
  </si>
  <si>
    <t>RASHODI I IZDACI</t>
  </si>
  <si>
    <t xml:space="preserve">          Proračunske rashode možemo podijeliti u dvije osnovne skupine:</t>
  </si>
  <si>
    <t xml:space="preserve">          - RASHODI POSLOVANJA</t>
  </si>
  <si>
    <t xml:space="preserve">          U okviru navedenih rashodovnih kategorija nalazi se nekoliko skupina rashoda i izdataka koji će biti spomenuti u nastavku ovog izvještaja.</t>
  </si>
  <si>
    <t>udio u uk. ostv. rashodima</t>
  </si>
  <si>
    <t>31          rashodi za zaposlene</t>
  </si>
  <si>
    <t>32          materijalni rashodi</t>
  </si>
  <si>
    <t>34          financijski rashodi</t>
  </si>
  <si>
    <t>35          subvencije</t>
  </si>
  <si>
    <t>36          pomoći dane u inozemstvo i unutar općeg proračuna</t>
  </si>
  <si>
    <t>37          naknade građanima i kućanstvima</t>
  </si>
  <si>
    <t>38          ostali rashodi</t>
  </si>
  <si>
    <t>3           RASHODI POSLOVANJA</t>
  </si>
  <si>
    <t>41          rashodi za nabavu neproizvedene dugotrajne imovine</t>
  </si>
  <si>
    <t>42          rashodi za nabavu proizvedene dugotrajne imovine</t>
  </si>
  <si>
    <t>45          rashodi za dodatna ulaganja na nefinancijskoj imovini</t>
  </si>
  <si>
    <t>4           RASHODI ZA NABAVU NEFINANCIJSKE IMOVINE</t>
  </si>
  <si>
    <t>UKUPNO RASHODI POSLOVANJA</t>
  </si>
  <si>
    <t>Izvršenje</t>
  </si>
  <si>
    <t>54          izdaci za otplatu glavnice primljenih kredita i zajmova</t>
  </si>
  <si>
    <t>5            IZDACI ZA FINANCIJSKU IMOVINU I OTPLATE ZAJMOVA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</si>
  <si>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      RASHODI POSLOVANJA</t>
    </r>
  </si>
  <si>
    <t xml:space="preserve">          U okviru ove kategorije nalazi se brojna skupina izdataka i to:</t>
  </si>
  <si>
    <t>-         31   rashodi za zaposlene</t>
  </si>
  <si>
    <t>-         32   materijalni rashodi</t>
  </si>
  <si>
    <t>-         34   financijski rashodi</t>
  </si>
  <si>
    <t>-         35   subvencije</t>
  </si>
  <si>
    <t>-         37   naknade građanima i kućanstvima na temelju osiguranja i druge naknade</t>
  </si>
  <si>
    <t>-         38   ostali rashodi</t>
  </si>
  <si>
    <r>
      <t xml:space="preserve">          Detaljan prikaz svake od navedenih skupina u ukupno planiranim i izvršenim iznosima s postotkom realizacije nalazi se u Tablici  - Izvještaj o izvršenju općeg dijela proračuna prema ekonomskoj klasifikaciji  -  </t>
    </r>
    <r>
      <rPr>
        <b/>
        <sz val="10"/>
        <color theme="1"/>
        <rFont val="Times New Roman"/>
        <family val="1"/>
        <charset val="238"/>
      </rPr>
      <t xml:space="preserve">3    RASHODI POSLOVANJA  -  </t>
    </r>
    <r>
      <rPr>
        <sz val="10"/>
        <color theme="1"/>
        <rFont val="Times New Roman"/>
        <family val="1"/>
        <charset val="238"/>
      </rPr>
      <t>te ćemo stoga u nastavku dati samo kratki osvrt na svaku od navedenih skupina.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</si>
  <si>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31    rashodi za zaposlene</t>
    </r>
  </si>
  <si>
    <t>Proračuna u promatranom razdoblju.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</si>
  <si>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32   materijalni rashodi</t>
    </r>
  </si>
  <si>
    <t xml:space="preserve">          Ovi rashodi po svom značaju i učešću u proračunskoj potrošnji predstavljaju veliku stavku, budući da su u okviru ove skupine evidentirani svi troškovi (naknade za zaposlene, rashodi za materijal i energiju, rashodi za usluge, ostali nespomenuti rashodi poslovanja) koji su neophodni za normalno i redovito funkcioniranje Općinske uprave odnosno Općine kao jedinice lokalne samouprave.</t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</si>
  <si>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34   financijski rashodi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</si>
  <si>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35   subvencije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</si>
  <si>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36   tekuće pomoći unutar općeg proračuna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</si>
  <si>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37   naknade građanima i kućanstvima</t>
    </r>
  </si>
  <si>
    <r>
      <t xml:space="preserve">           </t>
    </r>
    <r>
      <rPr>
        <b/>
        <u/>
        <sz val="10"/>
        <color rgb="FF000000"/>
        <rFont val="Times New Roman"/>
        <family val="1"/>
        <charset val="238"/>
      </rPr>
      <t>38   ostali rashodi</t>
    </r>
  </si>
  <si>
    <t>Tekuće donacije raspoređenu su kao potpore za programe javnih potreba kroz program Razvoj civilnog društva:</t>
  </si>
  <si>
    <t>Lovačka udruga Srnjak</t>
  </si>
  <si>
    <t>Građanske udruge i udruge proizašle iz Domovinskog rata</t>
  </si>
  <si>
    <t>Vjerske zajednice</t>
  </si>
  <si>
    <t xml:space="preserve">VZ Cernik i DVD Baćindol </t>
  </si>
  <si>
    <t xml:space="preserve">TZ Općine Cernik </t>
  </si>
  <si>
    <t>Crveni križ</t>
  </si>
  <si>
    <t>Političke stranke (HDZ i HSS)</t>
  </si>
  <si>
    <t>HGSS</t>
  </si>
  <si>
    <t>Ostale udruge (do 5.000,00 kn)</t>
  </si>
  <si>
    <t>TEKUĆE DONACIJE - UKUPNO</t>
  </si>
  <si>
    <r>
      <t xml:space="preserve">           4</t>
    </r>
    <r>
      <rPr>
        <b/>
        <u/>
        <sz val="10"/>
        <color rgb="FF000000"/>
        <rFont val="Times New Roman"/>
        <family val="1"/>
        <charset val="238"/>
      </rPr>
      <t xml:space="preserve">      RASHODI ZA NABAVU NEFINANCIJSKE IMOVINE</t>
    </r>
  </si>
  <si>
    <t xml:space="preserve">          Unutar ove rashodovne kategorije nalaze se sljedeće skupine:</t>
  </si>
  <si>
    <t>41      Rashodi za nabavu neproizvedene dugotrajne imovine</t>
  </si>
  <si>
    <t>42      Rashodi za nabavu proizvedene dugotrajne imovine</t>
  </si>
  <si>
    <t>45      Rashodi za dodatna ulaganja na nefinancijskoj imovini</t>
  </si>
  <si>
    <t>421     GRAĐEVINSKI OBJEKTI</t>
  </si>
  <si>
    <t>-      javna rasvjeta</t>
  </si>
  <si>
    <t xml:space="preserve">        UKUPNO:</t>
  </si>
  <si>
    <t>422     POSTROJENJA I OPREMA</t>
  </si>
  <si>
    <t xml:space="preserve">451     DODATNA ULAGANJA NA GRAĐEVINSKIM OBJEKTIMA </t>
  </si>
  <si>
    <t xml:space="preserve">                              (plan i izvršenje prihoda i primitaka te rashoda i izdataka po ekonomskoj klasifikaciji)</t>
  </si>
  <si>
    <t>POSEBNI DIO  -  IZVJEŠTAJ O IZVRŠENJU POSEBNOM DIJELA PRORAČUNA</t>
  </si>
  <si>
    <t xml:space="preserve">                              (plan i izvršenje rashoda i izdataka po organizacijskoj i programskoj klasifikaciji</t>
  </si>
  <si>
    <t>Sastavni dio ovog izvještaja čini: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</si>
  <si>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Prijedlog Odluke o usvajanju godišnjeg izvještaja </t>
    </r>
  </si>
  <si>
    <t>Uz prijedlog odluke dostavljaju se i sljedeći izvještaji sukladno Zakonu i Pravilniku:</t>
  </si>
  <si>
    <t>1. Izvještaj o izvršenju općeg dijela proračuna Općine Cernik - prihodi i rashodi prema ekonomskoj klasifikaciji</t>
  </si>
  <si>
    <t>2. Izvještaj o izvršenju općeg dijela proračuna Općine Cernik - prihodi i rashodi prema izvorima financiranja</t>
  </si>
  <si>
    <t>3. Izvještaj o izvršenju općeg dijela proračuna Općine Cernik- prihodi i rashodi prema funkcijskoj klasifikaciji</t>
  </si>
  <si>
    <t>4. Račun financiranja prema ekonomskoj klasifikaciji</t>
  </si>
  <si>
    <t>5. Račun financiranja prema izvorima</t>
  </si>
  <si>
    <t>6. Izvršenje po organizacijskoj klasifikaciji</t>
  </si>
  <si>
    <t>7. Izvještaj o izvršenju posebnog dijela proračuna Općine Cernik - plan i izvršenje prema programskoj klasifikaciji</t>
  </si>
  <si>
    <t>Indeks  3/2</t>
  </si>
  <si>
    <t>Indeks  3/1</t>
  </si>
  <si>
    <t>3/1</t>
  </si>
  <si>
    <t>3/2</t>
  </si>
  <si>
    <t xml:space="preserve"> 3/1</t>
  </si>
  <si>
    <t xml:space="preserve"> 3/2</t>
  </si>
  <si>
    <t>6333          Kapitalne pomoći od proračunskih korisnika temeljem prijenosa sredstava EU</t>
  </si>
  <si>
    <t xml:space="preserve">          UKUPNO: </t>
  </si>
  <si>
    <t xml:space="preserve">          U svojoj strukturi sadržane su tekuće donacije predviđene za realizaciju programa Razvoja civilnog društva, vatrogastvo i Crveni križ, tekuća pričuva proračuna i kapitalne pomoći trgovačkim društvima,pomoći za elementarne nepogode.</t>
  </si>
  <si>
    <t xml:space="preserve">Udruga umirovljenika </t>
  </si>
  <si>
    <t>Sport (HNK Mladost, ŠRU Bačica)</t>
  </si>
  <si>
    <t xml:space="preserve">42 Rashodi za nabavu proizvedene dugotrajne imovine </t>
  </si>
  <si>
    <t xml:space="preserve">       opreme i nematerijalne imovine (projekti).</t>
  </si>
  <si>
    <t xml:space="preserve">          41     Rashodi za nabavu neproizvedene dugotrajne imovine</t>
  </si>
  <si>
    <t xml:space="preserve">41     OSTALA NESPOMENUTA PRAVA </t>
  </si>
  <si>
    <t xml:space="preserve">NENAPLAĆENA POTRAŽIVANJA </t>
  </si>
  <si>
    <t xml:space="preserve">Komunalna naknada </t>
  </si>
  <si>
    <t xml:space="preserve">Naknada za uređenje voda </t>
  </si>
  <si>
    <t xml:space="preserve">Porez na kuće za odmor </t>
  </si>
  <si>
    <t xml:space="preserve">Grobna naknada </t>
  </si>
  <si>
    <t xml:space="preserve">UKUPNO </t>
  </si>
  <si>
    <t xml:space="preserve">Dom zdravlja- troškovi režija </t>
  </si>
  <si>
    <t xml:space="preserve">-      poljo.-poduzetnički inkubator </t>
  </si>
  <si>
    <t>OPĆI DIO         -  IZVJEŠTAJ O IZVRŠENJU OPĆEG DIJELA PRORAČUNA</t>
  </si>
  <si>
    <t>Izvršenje                       I. - XII. 2023.</t>
  </si>
  <si>
    <r>
      <t>I.-XII. 2023</t>
    </r>
    <r>
      <rPr>
        <b/>
        <i/>
        <sz val="9"/>
        <color rgb="FF000000"/>
        <rFont val="Times New Roman"/>
        <family val="1"/>
        <charset val="238"/>
      </rPr>
      <t>.</t>
    </r>
  </si>
  <si>
    <t>2023.</t>
  </si>
  <si>
    <t>I.-XII. 2023.</t>
  </si>
  <si>
    <t xml:space="preserve"> I.-XII. 2023.</t>
  </si>
  <si>
    <t xml:space="preserve"> I.-XII.2023.</t>
  </si>
  <si>
    <t>-      kanalizacijski kolektor u Kulmerovoj</t>
  </si>
  <si>
    <t>-     uređenje groblja u Podvrškom</t>
  </si>
  <si>
    <t xml:space="preserve">                                                                       GODIŠNJI IZVJEŠTAJ</t>
  </si>
  <si>
    <t xml:space="preserve">                                                                                                                o izvršenju Proračuna Općine Cernik za 2024.</t>
  </si>
  <si>
    <t xml:space="preserve">          Godišnji izvještaj Proračuna za 2024. sukladno odredbama članka 89.  Zakona o Proračunu ("Narodne novine", broj 144/21) sastavlja tijelo jedinice lokalne </t>
  </si>
  <si>
    <t>Zakonom o izvršavanju državnog proračuna za 2024.</t>
  </si>
  <si>
    <t xml:space="preserve">Sukladno članku 89. Zakona  proračunu (,,Narodne novine" broj 144/21) i članku 54. Pravilnika o polugodišnjem i godišnjem izvještaju o ozvršenju proračuna i financijskog plana  </t>
  </si>
  <si>
    <t>(,, Narodne novine br. 85/23") izvršno tijelo podnosi predstavničkom tijelu na donošenje priojedlog godišnjeg izvještaja o izvršenju proračuna za 2024. godinu</t>
  </si>
  <si>
    <t>Godišnji izvještaj o izvršenju proračuna sastoji se od općeg i posebnog izvještaja.</t>
  </si>
  <si>
    <t>Opći dio izvještaja o izvršenju sadrži sažetak računa prihoda i rashoda i računa financiranja , račun prihoda i rashoda i račun financiranja.</t>
  </si>
  <si>
    <t>Posebni dio izvještaja o izvršenju sadrži izvještaj po organizacijskoj klasifikaciji i izvještaj po programskoj klasifikaciji</t>
  </si>
  <si>
    <t>Godišnjim izvještajem o izvršenju Proračuna Općine Cernik obuhvaćeno je razdoblje od 1.1.2024. do 31.12.2024.</t>
  </si>
  <si>
    <t>Proračun Općine Cernik za 2024. izvršavao se putem žiro računa HR5423600001804600008 koji se vodi kod Zagrebačke banke</t>
  </si>
  <si>
    <t>Rashodi i izdaci proračuna izvršavani su u okviru planiranih sredstava za pojedine namjene, u skladu sa prilivom prihoda u proračun.</t>
  </si>
  <si>
    <t>U nastavku dajemo pregled ostvarenih prihoda i primitaka te rashoda i izdataka za 2024. u odnosu na izvršenje 2023. godine i plana za 2024. godinu:</t>
  </si>
  <si>
    <t>Izvorni plan          za 2024.</t>
  </si>
  <si>
    <t>Izvršenje                       I. - XII. 2024.</t>
  </si>
  <si>
    <t>plan 2024.</t>
  </si>
  <si>
    <r>
      <t>I.-XII. 2024</t>
    </r>
    <r>
      <rPr>
        <b/>
        <i/>
        <sz val="9"/>
        <color rgb="FF000000"/>
        <rFont val="Times New Roman"/>
        <family val="1"/>
        <charset val="238"/>
      </rPr>
      <t>.</t>
    </r>
  </si>
  <si>
    <r>
      <t xml:space="preserve">Iz prikaza je vidljivo da prihodi poslovanja predstavljaju najznačajniju kategoriju prihoda Općinskog proračuna, budući u ukupnoj realizaciji prihoda participiraju sa </t>
    </r>
    <r>
      <rPr>
        <sz val="10"/>
        <color theme="1"/>
        <rFont val="Times New Roman"/>
        <family val="1"/>
        <charset val="238"/>
      </rPr>
      <t xml:space="preserve">92,63%. </t>
    </r>
  </si>
  <si>
    <t>2024.</t>
  </si>
  <si>
    <t>I.-XII. 2024.</t>
  </si>
  <si>
    <r>
      <t>883.733,35 eura što predstavlja povećanje</t>
    </r>
    <r>
      <rPr>
        <sz val="10"/>
        <rFont val="Times New Roman"/>
        <family val="1"/>
        <charset val="238"/>
      </rPr>
      <t xml:space="preserve"> od 122,35 </t>
    </r>
    <r>
      <rPr>
        <sz val="10"/>
        <color rgb="FF000000"/>
        <rFont val="Times New Roman"/>
        <family val="1"/>
        <charset val="238"/>
      </rPr>
      <t>%  u odnosu na 2022. godinu i participiraju sa 26,19 % u ukupno ostvarenim prihodima i primicima.</t>
    </r>
  </si>
  <si>
    <t xml:space="preserve"> 2024.</t>
  </si>
  <si>
    <t xml:space="preserve"> I.-XII. 2024.</t>
  </si>
  <si>
    <t>Od poreznih prihoda najznačajniji su i jedini prihodi od poreza i prireza na dohodak koji su realizirani u iznosu 837.417,46 eura.</t>
  </si>
  <si>
    <t>U 2024. godini ostvarene su pomoći iz Državnog i Županijskog proračuna kako slijedi:</t>
  </si>
  <si>
    <t xml:space="preserve"> I.-XII.2024.</t>
  </si>
  <si>
    <t xml:space="preserve"> 6419         ostali prihodi od financijske imovine</t>
  </si>
  <si>
    <t>0,00</t>
  </si>
  <si>
    <t>Prihodi od administrativnih pristojbi i po posebnim propisima ostvareni su u iznosu 252.652,44 eura iz sljedećih izvora:</t>
  </si>
  <si>
    <r>
      <t xml:space="preserve">          Rashodi i izdaci proračuna u 2024. iznose</t>
    </r>
    <r>
      <rPr>
        <sz val="10"/>
        <rFont val="Times New Roman"/>
        <family val="1"/>
        <charset val="238"/>
      </rPr>
      <t xml:space="preserve"> 3.555.802,47 eura</t>
    </r>
    <r>
      <rPr>
        <sz val="10"/>
        <color rgb="FF000000"/>
        <rFont val="Times New Roman"/>
        <family val="1"/>
        <charset val="238"/>
      </rPr>
      <t xml:space="preserve"> što predstavlja ostvarenje planirane godišnje proračunske potrošnje sa 96,38 %.</t>
    </r>
  </si>
  <si>
    <t xml:space="preserve">          U ukupno izvršenim rashodima i izdacima Općinskog proračuna u 2024. godini rashodi poslovanja participiraju sa 54,75 % u ukupnim rashodima i izdacima, odnosno izvršeni su u iznosu 1.946,737,59 eura, rashodi za nabavu nefinancijske imovine participiraju sa 45,25 %, odnosno izvršeni su u iznosu 1.609,064,88 eura.</t>
  </si>
  <si>
    <t xml:space="preserve">           Kao što je već spomenuto, rashodi poslovanja svojom participacijom u ukupnoj proračunskoj potrošnji od 54,75 % čine najznačajni dio proračunske potrošnje Općinskog proračuna u 2024. godini.</t>
  </si>
  <si>
    <r>
      <t xml:space="preserve">          U 2024. izvršeni su u iznosu</t>
    </r>
    <r>
      <rPr>
        <sz val="10"/>
        <rFont val="Times New Roman"/>
        <family val="1"/>
        <charset val="238"/>
      </rPr>
      <t xml:space="preserve"> 443.774,12 eura</t>
    </r>
    <r>
      <rPr>
        <sz val="10"/>
        <color rgb="FF000000"/>
        <rFont val="Times New Roman"/>
        <family val="1"/>
        <charset val="238"/>
      </rPr>
      <t xml:space="preserve"> te participaciju sa 12,48 % u ukupno izvršenim rashodima i izdacima.</t>
    </r>
  </si>
  <si>
    <t xml:space="preserve">          U okviru ove skupine financirani su rashodi za plaće, doprinose i ostale rashode za zaposlene u Općinskoj upravi,plaće za Javne radove te Program Zaželi.</t>
  </si>
  <si>
    <r>
      <t xml:space="preserve">          Za financiranje materijalnih rashoda u 2024919.900,91. utrošeno </t>
    </r>
    <r>
      <rPr>
        <sz val="10"/>
        <rFont val="Times New Roman"/>
        <family val="1"/>
        <charset val="238"/>
      </rPr>
      <t>je 672.424,80 eura</t>
    </r>
    <r>
      <rPr>
        <sz val="10"/>
        <color rgb="FF000000"/>
        <rFont val="Times New Roman"/>
        <family val="1"/>
        <charset val="238"/>
      </rPr>
      <t xml:space="preserve">, učešće u ukupnoj proračunskoj potrošnji je 25,87 </t>
    </r>
    <r>
      <rPr>
        <sz val="10"/>
        <rFont val="Times New Roman"/>
        <family val="1"/>
        <charset val="238"/>
      </rPr>
      <t>%</t>
    </r>
  </si>
  <si>
    <t xml:space="preserve">          U 2024. realizirani su u iznosu 19.373,91 eura, a odnose se na bankarske usluge i usluge platnog prometa, a učešće u ukupnoj proračunskoj potrošnji je 0,54 %.</t>
  </si>
  <si>
    <t xml:space="preserve">          U 2024. godini su realizirane subvencije u iznosu 4.209,37 eura, učešće u ukupnoj proračunskoj potrošnji je 0,12 %.</t>
  </si>
  <si>
    <t>U 2024. godini su dane su tekuće pomoći proračunskim korisnicima drugih proračuna (Dječji vrtić ) u iznosu 98.937,66 eura sa učešćem u ukupnoj proračunskoj potrošnji je 2,78 %.</t>
  </si>
  <si>
    <t xml:space="preserve">         Za ovu namjenu, u 2024. godini, raspoređeno je 71.278,18 eura, sa učešćem u ukupnoj proračunskoj potrošnji 2,00 %.</t>
  </si>
  <si>
    <r>
      <t xml:space="preserve">       </t>
    </r>
    <r>
      <rPr>
        <sz val="10"/>
        <rFont val="Times New Roman"/>
        <family val="1"/>
        <charset val="238"/>
      </rPr>
      <t xml:space="preserve">  U okviru ove skupine nalaze se rashodi za stipendije učenika i studenata (24.050,00 eura</t>
    </r>
    <r>
      <rPr>
        <sz val="10"/>
        <color rgb="FF000000"/>
        <rFont val="Times New Roman"/>
        <family val="1"/>
        <charset val="238"/>
      </rPr>
      <t>), te pomoći obiteljima i kućanstvima u naravi (27.088,77 eura</t>
    </r>
    <r>
      <rPr>
        <sz val="10"/>
        <rFont val="Times New Roman"/>
        <family val="1"/>
        <charset val="238"/>
      </rPr>
      <t>) . U sklopu Programa socijalne skrbi isplaćena su sredstva za novorođenu djecu u 2024. godini (12.476,03 eura)  te sufinanciranje školskog prijevoza (7.663,38 eura)</t>
    </r>
  </si>
  <si>
    <t xml:space="preserve">          Za ovu namjenu utrošeno je 389.263,44 eura što predstavlja učešće od 10,95% u ukupnim troškovima poslovanja.</t>
  </si>
  <si>
    <t xml:space="preserve">          Od navedenog iznosa 253.675,77 eura odnosi se na tekuće donacije i kapitalne pomoći u iznosu 60.144,46 eura.</t>
  </si>
  <si>
    <t>Kapitalne pomoći se odnose na prijenos sredstava za projekte vodno komunalne infrastrukture ( 60.144,46 eura).</t>
  </si>
  <si>
    <t>Udruge u kulturi (HPD Tomislav, Udruga vinogradara i voćara, KUU Cernik, KUD Opatovac )</t>
  </si>
  <si>
    <t xml:space="preserve">           Za elementarne nepogode isplaćeno je 75.443,21 eura.</t>
  </si>
  <si>
    <t xml:space="preserve">          Rashodi za ovu namjenu u 2024. godini planirani su u iznosu 1.839.756,96 eura, a realizirani su u iznosu 1.609.064,88 eura što predstavlja 87,46 % izvršenja godišnjeg plana i učešće od 45,25 % u ukupnoj godišnjoj proračunskoj potrošnji.</t>
  </si>
  <si>
    <t>Ovi rashodi izvršeni su u iznosu 22.000,00 eura što je 0,62 % u ukupno ostvarenim rashodima, a odnosi se na kupnju zemljišta.</t>
  </si>
  <si>
    <t>kupnja zemljišta za parking kod groblja</t>
  </si>
  <si>
    <t xml:space="preserve">          Ovi rashodi izvršeni su u iznosu 1.530.779,22 eura što je 43,05 % udio u ukupnim rashodima poslovanja, a odnose se na izgradnju građevinskih objekata, nabavku</t>
  </si>
  <si>
    <t xml:space="preserve">-      izgradnja ceste do Linarte </t>
  </si>
  <si>
    <t xml:space="preserve"> -     Teniski tereni</t>
  </si>
  <si>
    <t>-      nogostup u Rokovoj ulici</t>
  </si>
  <si>
    <t xml:space="preserve">-      priključci u Vinogradskoj </t>
  </si>
  <si>
    <t>-      Projekt fontane</t>
  </si>
  <si>
    <t>-      kupnje nekretnina</t>
  </si>
  <si>
    <t>-      biciklistička staza oko Bačice</t>
  </si>
  <si>
    <t>-       višenamjenski stol (Dom Cernik)</t>
  </si>
  <si>
    <t>-       kamere</t>
  </si>
  <si>
    <t xml:space="preserve">-       IOT mreža i uređaj za praćenje kontrole zraka </t>
  </si>
  <si>
    <t>-      E-bike</t>
  </si>
  <si>
    <t>-      automatska preša</t>
  </si>
  <si>
    <t xml:space="preserve">-     stroj za čišćenje </t>
  </si>
  <si>
    <t>-     kranski malčer i joystick</t>
  </si>
  <si>
    <t>-     ostali strojevi</t>
  </si>
  <si>
    <t>-     prednja komunalna četka</t>
  </si>
  <si>
    <t>NEPODMIRNE DOSPJELE OBVEZE SA 31.12.2024.</t>
  </si>
  <si>
    <t>Nepodmirene obveze prema dobavljačima sa datumom dospijeća računa do 31.12.2024. su u iznosu od 680.415,12 eura.</t>
  </si>
  <si>
    <t xml:space="preserve">      Na temelju knjigovodstveno evidentiranih podataka o ostvarenim prihodima i primicima te izvršenim rashodima i izdacima u razdoblju siječanj - prosinac 2024. </t>
  </si>
  <si>
    <t xml:space="preserve">      u nastavku daju se tablice uz prijedlog Odluke o usvajanju godišnjeg izvršenja proračuna Općine Cernik za 2024. godinu</t>
  </si>
  <si>
    <t>-       izgradnja nadstrešnice u Giletincima</t>
  </si>
  <si>
    <t>-        uređenje nerazvrstane ceste -Edvar</t>
  </si>
  <si>
    <t>-       opremanje u zgradi škole u Šumetlici</t>
  </si>
  <si>
    <t xml:space="preserve">                               za razdoblje od 01.01.2024. do 31.12.2024. godine</t>
  </si>
  <si>
    <t>IZVJEŠTAJ O KORIŠTENJU PRORAČUNSKE ZALIHE</t>
  </si>
  <si>
    <t>Općina Cernik u okviru Proračuna nema iskazanu proračunsku zalihu.</t>
  </si>
  <si>
    <t>IZVJEŠTAJ  O ZADUŽIVANJU NA DOMAĆEM I STRANOM TRŽIŠTU</t>
  </si>
  <si>
    <t xml:space="preserve">Općina Cernik se prethodne godine kratkoročno zadužila uzimanjem kredita u iznosu od 200.000,00 eura kako bi  podmirila drugi kratkoročni kredit kojemu je </t>
  </si>
  <si>
    <t>istekao rok otplate bez mogućnosti produžetka roka.</t>
  </si>
  <si>
    <t>IZVJEŠTAJ O DANIM JAMSTVIMA I PLAĆANJIMA PO PROTESTNIM JAMSTVIMA</t>
  </si>
  <si>
    <t>U 2024. godini Općina Cernik nije davala jamstva te ne postoje izdaci po jamstvima.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</si>
</sst>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Symbol"/>
      <family val="1"/>
      <charset val="2"/>
    </font>
    <font>
      <sz val="10"/>
      <name val="Times New Roman"/>
      <family val="1"/>
      <charset val="238"/>
    </font>
    <font>
      <b/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4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16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/>
    <xf numFmtId="0" fontId="7" fillId="0" borderId="0" xfId="0" applyFont="1"/>
    <xf numFmtId="0" fontId="9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1" fontId="3" fillId="0" borderId="0" xfId="0" applyNumberFormat="1" applyFont="1"/>
    <xf numFmtId="0" fontId="11" fillId="0" borderId="0" xfId="0" applyFont="1"/>
    <xf numFmtId="0" fontId="19" fillId="0" borderId="0" xfId="0" applyFont="1"/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1" fontId="24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6" fillId="0" borderId="0" xfId="0" applyFont="1"/>
    <xf numFmtId="49" fontId="3" fillId="0" borderId="0" xfId="0" applyNumberFormat="1" applyFont="1"/>
    <xf numFmtId="0" fontId="17" fillId="0" borderId="0" xfId="0" applyFont="1" applyAlignment="1">
      <alignment horizontal="justify" vertical="center"/>
    </xf>
    <xf numFmtId="4" fontId="20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/>
    <xf numFmtId="0" fontId="11" fillId="0" borderId="1" xfId="0" applyFont="1" applyBorder="1"/>
    <xf numFmtId="49" fontId="11" fillId="0" borderId="0" xfId="0" applyNumberFormat="1" applyFont="1"/>
    <xf numFmtId="4" fontId="11" fillId="0" borderId="0" xfId="0" applyNumberFormat="1" applyFont="1"/>
    <xf numFmtId="1" fontId="11" fillId="0" borderId="0" xfId="0" applyNumberFormat="1" applyFont="1"/>
    <xf numFmtId="0" fontId="28" fillId="0" borderId="0" xfId="0" applyFont="1" applyAlignment="1">
      <alignment horizontal="justify" vertical="center"/>
    </xf>
    <xf numFmtId="0" fontId="24" fillId="0" borderId="0" xfId="0" applyFont="1" applyBorder="1" applyAlignment="1">
      <alignment vertical="center" wrapText="1"/>
    </xf>
    <xf numFmtId="4" fontId="24" fillId="0" borderId="0" xfId="0" applyNumberFormat="1" applyFont="1" applyBorder="1" applyAlignment="1">
      <alignment horizontal="right"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/>
    <xf numFmtId="0" fontId="2" fillId="0" borderId="0" xfId="0" applyFont="1"/>
    <xf numFmtId="0" fontId="1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/>
    <xf numFmtId="1" fontId="23" fillId="0" borderId="0" xfId="0" applyNumberFormat="1" applyFont="1"/>
    <xf numFmtId="0" fontId="30" fillId="0" borderId="0" xfId="0" applyFont="1"/>
    <xf numFmtId="0" fontId="24" fillId="0" borderId="0" xfId="0" applyFont="1" applyBorder="1" applyAlignment="1">
      <alignment horizontal="justify" vertical="center" wrapText="1"/>
    </xf>
    <xf numFmtId="0" fontId="27" fillId="0" borderId="0" xfId="0" applyFont="1" applyBorder="1" applyAlignment="1">
      <alignment vertical="center" wrapText="1"/>
    </xf>
    <xf numFmtId="4" fontId="2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wrapText="1"/>
    </xf>
    <xf numFmtId="2" fontId="6" fillId="0" borderId="0" xfId="1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11" fillId="0" borderId="0" xfId="0" applyNumberFormat="1" applyFont="1"/>
    <xf numFmtId="0" fontId="29" fillId="0" borderId="0" xfId="0" applyFont="1"/>
    <xf numFmtId="49" fontId="29" fillId="0" borderId="0" xfId="0" applyNumberFormat="1" applyFont="1"/>
    <xf numFmtId="4" fontId="29" fillId="0" borderId="0" xfId="0" applyNumberFormat="1" applyFont="1"/>
    <xf numFmtId="1" fontId="29" fillId="0" borderId="0" xfId="0" applyNumberFormat="1" applyFont="1"/>
    <xf numFmtId="0" fontId="32" fillId="0" borderId="0" xfId="0" applyFont="1"/>
    <xf numFmtId="49" fontId="33" fillId="0" borderId="0" xfId="0" applyNumberFormat="1" applyFont="1"/>
    <xf numFmtId="4" fontId="33" fillId="0" borderId="0" xfId="0" applyNumberFormat="1" applyFont="1"/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1" fillId="0" borderId="0" xfId="0" applyFont="1" applyAlignment="1">
      <alignment horizontal="center"/>
    </xf>
    <xf numFmtId="0" fontId="18" fillId="2" borderId="0" xfId="0" applyFont="1" applyFill="1"/>
    <xf numFmtId="0" fontId="3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3" fillId="0" borderId="0" xfId="0" applyFont="1" applyBorder="1"/>
    <xf numFmtId="0" fontId="2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wrapText="1"/>
    </xf>
    <xf numFmtId="4" fontId="33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0" fillId="0" borderId="0" xfId="0"/>
    <xf numFmtId="0" fontId="17" fillId="0" borderId="0" xfId="0" applyFont="1" applyAlignment="1"/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18" fillId="0" borderId="0" xfId="0" applyFont="1" applyFill="1"/>
    <xf numFmtId="0" fontId="0" fillId="0" borderId="0" xfId="0" applyFill="1" applyAlignment="1">
      <alignment vertical="center" wrapText="1"/>
    </xf>
    <xf numFmtId="1" fontId="3" fillId="0" borderId="0" xfId="0" applyNumberFormat="1" applyFont="1" applyFill="1"/>
    <xf numFmtId="0" fontId="3" fillId="0" borderId="0" xfId="0" applyFont="1" applyFill="1"/>
    <xf numFmtId="0" fontId="29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4" fontId="34" fillId="0" borderId="4" xfId="0" applyNumberFormat="1" applyFont="1" applyBorder="1" applyAlignment="1" applyProtection="1"/>
    <xf numFmtId="4" fontId="34" fillId="0" borderId="0" xfId="0" applyNumberFormat="1" applyFont="1" applyBorder="1" applyAlignment="1" applyProtection="1"/>
    <xf numFmtId="2" fontId="6" fillId="0" borderId="1" xfId="1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34" fillId="0" borderId="1" xfId="0" applyNumberFormat="1" applyFont="1" applyBorder="1" applyAlignment="1" applyProtection="1"/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2" fontId="6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/>
    <xf numFmtId="2" fontId="4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4" fontId="11" fillId="0" borderId="1" xfId="0" applyNumberFormat="1" applyFont="1" applyFill="1" applyBorder="1"/>
    <xf numFmtId="4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left" vertical="top" wrapText="1"/>
    </xf>
    <xf numFmtId="4" fontId="33" fillId="0" borderId="0" xfId="0" applyNumberFormat="1" applyFont="1" applyFill="1" applyAlignment="1">
      <alignment horizontal="center" wrapText="1"/>
    </xf>
    <xf numFmtId="4" fontId="29" fillId="0" borderId="0" xfId="0" applyNumberFormat="1" applyFont="1" applyFill="1"/>
    <xf numFmtId="4" fontId="33" fillId="0" borderId="0" xfId="0" applyNumberFormat="1" applyFont="1" applyFill="1"/>
    <xf numFmtId="4" fontId="11" fillId="0" borderId="0" xfId="0" applyNumberFormat="1" applyFont="1" applyFill="1"/>
    <xf numFmtId="0" fontId="33" fillId="0" borderId="0" xfId="0" applyFont="1" applyFill="1" applyAlignment="1">
      <alignment horizontal="left" wrapText="1"/>
    </xf>
    <xf numFmtId="0" fontId="31" fillId="0" borderId="0" xfId="0" applyFont="1" applyFill="1" applyAlignment="1">
      <alignment wrapText="1"/>
    </xf>
    <xf numFmtId="4" fontId="3" fillId="0" borderId="0" xfId="0" applyNumberFormat="1" applyFont="1" applyFill="1"/>
    <xf numFmtId="49" fontId="29" fillId="0" borderId="0" xfId="0" applyNumberFormat="1" applyFont="1" applyFill="1"/>
    <xf numFmtId="0" fontId="3" fillId="0" borderId="0" xfId="0" applyFont="1" applyAlignment="1">
      <alignment horizontal="justify" vertical="center"/>
    </xf>
    <xf numFmtId="0" fontId="17" fillId="0" borderId="0" xfId="0" applyFont="1" applyAlignment="1"/>
    <xf numFmtId="0" fontId="9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/>
    <xf numFmtId="0" fontId="3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left" wrapText="1"/>
    </xf>
    <xf numFmtId="0" fontId="8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24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3" fillId="0" borderId="0" xfId="0" applyFont="1" applyAlignment="1"/>
    <xf numFmtId="0" fontId="0" fillId="0" borderId="0" xfId="0" applyAlignment="1"/>
    <xf numFmtId="49" fontId="3" fillId="0" borderId="0" xfId="0" applyNumberFormat="1" applyFont="1" applyAlignment="1">
      <alignment horizontal="left" vertical="top" wrapText="1"/>
    </xf>
    <xf numFmtId="0" fontId="27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7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8" fillId="0" borderId="0" xfId="0" applyFont="1" applyAlignment="1"/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justify" vertical="center"/>
    </xf>
    <xf numFmtId="0" fontId="17" fillId="0" borderId="0" xfId="0" applyFont="1" applyFill="1" applyAlignment="1"/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7"/>
  <sheetViews>
    <sheetView tabSelected="1" topLeftCell="A188" workbookViewId="0">
      <selection activeCell="B145" sqref="B145"/>
    </sheetView>
  </sheetViews>
  <sheetFormatPr defaultColWidth="8.7109375" defaultRowHeight="15" x14ac:dyDescent="0.25"/>
  <cols>
    <col min="1" max="1" width="2" style="47" customWidth="1"/>
    <col min="2" max="2" width="57.42578125" style="47" customWidth="1"/>
    <col min="3" max="3" width="12.42578125" style="47" customWidth="1"/>
    <col min="4" max="4" width="13.7109375" style="47" customWidth="1"/>
    <col min="5" max="5" width="13.28515625" style="47" customWidth="1"/>
    <col min="6" max="6" width="12.85546875" style="47" customWidth="1"/>
    <col min="7" max="7" width="13.85546875" style="47" customWidth="1"/>
    <col min="8" max="8" width="9.42578125" style="47" customWidth="1"/>
    <col min="9" max="9" width="11.5703125" style="52" customWidth="1"/>
    <col min="10" max="16384" width="8.7109375" style="1"/>
  </cols>
  <sheetData>
    <row r="1" spans="1:9" ht="18.75" x14ac:dyDescent="0.25">
      <c r="B1" s="302" t="s">
        <v>225</v>
      </c>
      <c r="C1" s="303"/>
      <c r="D1" s="303"/>
      <c r="E1" s="303"/>
      <c r="F1" s="303"/>
      <c r="G1" s="303"/>
      <c r="H1" s="303"/>
      <c r="I1" s="303"/>
    </row>
    <row r="2" spans="1:9" x14ac:dyDescent="0.25">
      <c r="B2" s="304" t="s">
        <v>226</v>
      </c>
      <c r="C2" s="303"/>
      <c r="D2" s="303"/>
      <c r="E2" s="303"/>
      <c r="F2" s="303"/>
      <c r="G2" s="303"/>
      <c r="H2" s="303"/>
      <c r="I2" s="303"/>
    </row>
    <row r="3" spans="1:9" x14ac:dyDescent="0.25">
      <c r="B3" s="16"/>
      <c r="C3" s="48"/>
      <c r="D3" s="48"/>
      <c r="E3" s="48"/>
      <c r="F3" s="48"/>
      <c r="G3" s="48"/>
      <c r="H3" s="48"/>
      <c r="I3" s="48"/>
    </row>
    <row r="4" spans="1:9" x14ac:dyDescent="0.25">
      <c r="B4" s="18" t="s">
        <v>227</v>
      </c>
      <c r="C4" s="48"/>
      <c r="D4" s="48"/>
      <c r="E4" s="48"/>
      <c r="F4" s="48"/>
      <c r="G4" s="48"/>
      <c r="H4" s="48"/>
      <c r="I4" s="48"/>
    </row>
    <row r="5" spans="1:9" x14ac:dyDescent="0.25">
      <c r="B5" s="18" t="s">
        <v>0</v>
      </c>
      <c r="C5" s="48"/>
      <c r="D5" s="48"/>
      <c r="E5" s="48"/>
      <c r="F5" s="48"/>
      <c r="G5" s="48"/>
      <c r="H5" s="48"/>
      <c r="I5" s="48"/>
    </row>
    <row r="6" spans="1:9" ht="10.15" customHeight="1" x14ac:dyDescent="0.25">
      <c r="B6" s="16"/>
      <c r="C6" s="48"/>
      <c r="D6" s="48"/>
      <c r="E6" s="48"/>
      <c r="F6" s="48"/>
      <c r="G6" s="48"/>
      <c r="H6" s="48"/>
      <c r="I6" s="48"/>
    </row>
    <row r="7" spans="1:9" x14ac:dyDescent="0.25">
      <c r="B7" s="18" t="s">
        <v>1</v>
      </c>
      <c r="C7" s="48"/>
      <c r="D7" s="48"/>
      <c r="E7" s="48"/>
      <c r="F7" s="48"/>
      <c r="G7" s="48"/>
      <c r="H7" s="48"/>
      <c r="I7" s="48"/>
    </row>
    <row r="8" spans="1:9" x14ac:dyDescent="0.25">
      <c r="B8" s="18" t="s">
        <v>2</v>
      </c>
      <c r="C8" s="48"/>
      <c r="D8" s="48"/>
      <c r="E8" s="48"/>
      <c r="F8" s="48"/>
      <c r="G8" s="48"/>
      <c r="H8" s="48"/>
      <c r="I8" s="48"/>
    </row>
    <row r="9" spans="1:9" x14ac:dyDescent="0.25">
      <c r="B9" s="18" t="s">
        <v>3</v>
      </c>
      <c r="C9" s="48"/>
      <c r="D9" s="48"/>
      <c r="E9" s="48"/>
      <c r="F9" s="48"/>
      <c r="G9" s="48"/>
      <c r="H9" s="48"/>
      <c r="I9" s="48"/>
    </row>
    <row r="10" spans="1:9" x14ac:dyDescent="0.25">
      <c r="B10" s="18" t="s">
        <v>4</v>
      </c>
      <c r="C10" s="48"/>
      <c r="D10" s="48"/>
      <c r="E10" s="48"/>
      <c r="F10" s="48"/>
      <c r="G10" s="48"/>
      <c r="H10" s="48"/>
      <c r="I10" s="48"/>
    </row>
    <row r="11" spans="1:9" x14ac:dyDescent="0.25">
      <c r="B11" s="19" t="s">
        <v>5</v>
      </c>
      <c r="C11" s="48"/>
      <c r="D11" s="48"/>
      <c r="E11" s="48"/>
      <c r="F11" s="48"/>
      <c r="G11" s="48"/>
      <c r="H11" s="48"/>
      <c r="I11" s="48"/>
    </row>
    <row r="12" spans="1:9" x14ac:dyDescent="0.25">
      <c r="B12" s="18" t="s">
        <v>228</v>
      </c>
      <c r="C12" s="48"/>
      <c r="D12" s="48"/>
      <c r="E12" s="48"/>
      <c r="F12" s="48"/>
      <c r="G12" s="48"/>
      <c r="H12" s="48"/>
      <c r="I12" s="48"/>
    </row>
    <row r="13" spans="1:9" s="20" customFormat="1" ht="10.15" customHeight="1" x14ac:dyDescent="0.25">
      <c r="A13" s="47"/>
      <c r="B13" s="18"/>
      <c r="C13" s="48"/>
      <c r="D13" s="48"/>
      <c r="E13" s="48"/>
      <c r="F13" s="48"/>
      <c r="G13" s="48"/>
      <c r="H13" s="48"/>
      <c r="I13" s="48"/>
    </row>
    <row r="14" spans="1:9" s="20" customFormat="1" ht="12.75" customHeight="1" x14ac:dyDescent="0.25">
      <c r="A14" s="47"/>
      <c r="B14" s="18" t="s">
        <v>229</v>
      </c>
      <c r="C14" s="216"/>
      <c r="D14" s="216"/>
      <c r="E14" s="216"/>
      <c r="F14" s="216"/>
      <c r="G14" s="216"/>
      <c r="H14" s="216"/>
      <c r="I14" s="216"/>
    </row>
    <row r="15" spans="1:9" s="20" customFormat="1" ht="21.75" customHeight="1" x14ac:dyDescent="0.25">
      <c r="A15" s="47"/>
      <c r="B15" s="314" t="s">
        <v>230</v>
      </c>
      <c r="C15" s="314"/>
      <c r="D15" s="314"/>
      <c r="E15" s="314"/>
      <c r="F15" s="314"/>
      <c r="G15" s="314"/>
      <c r="H15" s="314"/>
      <c r="I15" s="216"/>
    </row>
    <row r="16" spans="1:9" s="20" customFormat="1" ht="24" customHeight="1" x14ac:dyDescent="0.25">
      <c r="A16" s="47"/>
      <c r="B16" s="215"/>
      <c r="C16" s="216"/>
      <c r="D16" s="216"/>
      <c r="E16" s="216"/>
      <c r="F16" s="216"/>
      <c r="G16" s="216"/>
      <c r="H16" s="216"/>
      <c r="I16" s="216"/>
    </row>
    <row r="17" spans="1:9" s="20" customFormat="1" ht="18" customHeight="1" x14ac:dyDescent="0.25">
      <c r="A17" s="47"/>
      <c r="B17" s="271" t="s">
        <v>234</v>
      </c>
      <c r="C17" s="305"/>
      <c r="D17" s="305"/>
      <c r="E17" s="305"/>
      <c r="F17" s="305"/>
      <c r="G17" s="305"/>
      <c r="H17" s="305"/>
      <c r="I17" s="305"/>
    </row>
    <row r="18" spans="1:9" s="20" customFormat="1" x14ac:dyDescent="0.25">
      <c r="A18" s="47"/>
      <c r="B18" s="315" t="s">
        <v>231</v>
      </c>
      <c r="C18" s="315"/>
      <c r="D18" s="315"/>
      <c r="E18" s="315"/>
      <c r="F18" s="315"/>
      <c r="G18" s="48"/>
      <c r="H18" s="48"/>
      <c r="I18" s="48"/>
    </row>
    <row r="19" spans="1:9" s="20" customFormat="1" x14ac:dyDescent="0.25">
      <c r="A19" s="47"/>
      <c r="B19" s="315" t="s">
        <v>232</v>
      </c>
      <c r="C19" s="315"/>
      <c r="D19" s="315"/>
      <c r="E19" s="315"/>
      <c r="F19" s="315"/>
      <c r="G19" s="315"/>
      <c r="H19" s="315"/>
      <c r="I19" s="216"/>
    </row>
    <row r="20" spans="1:9" s="20" customFormat="1" x14ac:dyDescent="0.25">
      <c r="A20" s="47"/>
      <c r="B20" s="315" t="s">
        <v>233</v>
      </c>
      <c r="C20" s="315"/>
      <c r="D20" s="315"/>
      <c r="E20" s="315"/>
      <c r="F20" s="315"/>
      <c r="G20" s="315"/>
      <c r="H20" s="216"/>
      <c r="I20" s="216"/>
    </row>
    <row r="21" spans="1:9" s="20" customFormat="1" x14ac:dyDescent="0.25">
      <c r="A21" s="47"/>
      <c r="B21" s="49" t="s">
        <v>235</v>
      </c>
      <c r="C21" s="48"/>
      <c r="D21" s="48"/>
      <c r="E21" s="48"/>
      <c r="F21" s="48"/>
      <c r="G21" s="48"/>
      <c r="H21" s="48"/>
      <c r="I21" s="48"/>
    </row>
    <row r="22" spans="1:9" s="20" customFormat="1" ht="10.15" customHeight="1" x14ac:dyDescent="0.25">
      <c r="A22" s="47"/>
      <c r="B22" s="23"/>
      <c r="C22" s="48"/>
      <c r="D22" s="48"/>
      <c r="E22" s="48"/>
      <c r="F22" s="48"/>
      <c r="G22" s="48"/>
      <c r="H22" s="48"/>
      <c r="I22" s="48"/>
    </row>
    <row r="23" spans="1:9" s="20" customFormat="1" ht="10.15" customHeight="1" x14ac:dyDescent="0.25">
      <c r="A23" s="47"/>
      <c r="B23" s="22"/>
      <c r="C23" s="48"/>
      <c r="D23" s="48"/>
      <c r="E23" s="48"/>
      <c r="F23" s="48"/>
      <c r="G23" s="48"/>
      <c r="H23" s="48"/>
      <c r="I23" s="48"/>
    </row>
    <row r="24" spans="1:9" s="20" customFormat="1" ht="10.15" customHeight="1" x14ac:dyDescent="0.25">
      <c r="A24" s="47"/>
      <c r="B24" s="22"/>
      <c r="C24" s="48"/>
      <c r="D24" s="48"/>
      <c r="E24" s="48"/>
      <c r="F24" s="48"/>
      <c r="G24" s="48"/>
      <c r="H24" s="48"/>
      <c r="I24" s="48"/>
    </row>
    <row r="25" spans="1:9" s="20" customFormat="1" x14ac:dyDescent="0.25">
      <c r="A25" s="47"/>
      <c r="B25" s="271" t="s">
        <v>236</v>
      </c>
      <c r="C25" s="305"/>
      <c r="D25" s="305"/>
      <c r="E25" s="305"/>
      <c r="F25" s="305"/>
      <c r="G25" s="305"/>
      <c r="H25" s="305"/>
      <c r="I25" s="305"/>
    </row>
    <row r="26" spans="1:9" ht="10.5" customHeight="1" x14ac:dyDescent="0.25">
      <c r="B26" s="23"/>
      <c r="C26" s="48"/>
      <c r="D26" s="48"/>
      <c r="E26" s="48"/>
      <c r="F26" s="48"/>
      <c r="G26" s="48"/>
      <c r="H26" s="48"/>
      <c r="I26" s="48"/>
    </row>
    <row r="27" spans="1:9" x14ac:dyDescent="0.25">
      <c r="B27" s="310" t="s">
        <v>237</v>
      </c>
      <c r="C27" s="305"/>
      <c r="D27" s="305"/>
      <c r="E27" s="305"/>
      <c r="F27" s="305"/>
      <c r="G27" s="305"/>
      <c r="H27" s="305"/>
      <c r="I27" s="305"/>
    </row>
    <row r="28" spans="1:9" ht="14.45" customHeight="1" x14ac:dyDescent="0.25">
      <c r="B28" s="311" t="s">
        <v>6</v>
      </c>
      <c r="C28" s="311" t="s">
        <v>217</v>
      </c>
      <c r="D28" s="311" t="s">
        <v>238</v>
      </c>
      <c r="E28" s="311" t="s">
        <v>239</v>
      </c>
      <c r="F28" s="311" t="s">
        <v>194</v>
      </c>
      <c r="G28" s="311" t="s">
        <v>193</v>
      </c>
      <c r="H28" s="48"/>
      <c r="I28" s="1"/>
    </row>
    <row r="29" spans="1:9" x14ac:dyDescent="0.25">
      <c r="B29" s="312"/>
      <c r="C29" s="312"/>
      <c r="D29" s="313"/>
      <c r="E29" s="312"/>
      <c r="F29" s="312"/>
      <c r="G29" s="312"/>
      <c r="H29" s="48"/>
      <c r="I29" s="1"/>
    </row>
    <row r="30" spans="1:9" x14ac:dyDescent="0.25">
      <c r="B30" s="2">
        <v>1</v>
      </c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48"/>
      <c r="I30" s="1"/>
    </row>
    <row r="31" spans="1:9" x14ac:dyDescent="0.25">
      <c r="B31" s="24" t="s">
        <v>7</v>
      </c>
      <c r="C31" s="150">
        <v>2766360.64</v>
      </c>
      <c r="D31" s="150">
        <v>2539511.4</v>
      </c>
      <c r="E31" s="150">
        <v>3374976.53</v>
      </c>
      <c r="F31" s="151">
        <f>E31/C31*100</f>
        <v>122.00059823002685</v>
      </c>
      <c r="G31" s="152">
        <f>E31/D31*100</f>
        <v>132.89865641083557</v>
      </c>
      <c r="H31" s="48"/>
      <c r="I31" s="1"/>
    </row>
    <row r="32" spans="1:9" x14ac:dyDescent="0.25">
      <c r="B32" s="24" t="s">
        <v>8</v>
      </c>
      <c r="C32" s="150">
        <v>2846447.52</v>
      </c>
      <c r="D32" s="150">
        <v>3689511.4</v>
      </c>
      <c r="E32" s="150">
        <v>3555802.47</v>
      </c>
      <c r="F32" s="151">
        <f>E32/C32*100</f>
        <v>124.92071064074986</v>
      </c>
      <c r="G32" s="152">
        <f>E32/D32*100</f>
        <v>96.37597189698343</v>
      </c>
      <c r="H32" s="48"/>
      <c r="I32" s="1"/>
    </row>
    <row r="33" spans="1:12" x14ac:dyDescent="0.25">
      <c r="B33" s="23"/>
      <c r="C33" s="48"/>
      <c r="D33" s="48"/>
      <c r="E33" s="48"/>
      <c r="F33" s="48"/>
      <c r="G33" s="48"/>
      <c r="H33" s="48"/>
      <c r="I33" s="48"/>
    </row>
    <row r="34" spans="1:12" ht="14.45" customHeight="1" x14ac:dyDescent="0.25">
      <c r="B34" s="14" t="s">
        <v>9</v>
      </c>
      <c r="C34" s="48"/>
      <c r="D34" s="48"/>
      <c r="E34" s="48"/>
      <c r="F34" s="48"/>
      <c r="G34" s="48"/>
      <c r="H34" s="48"/>
      <c r="I34" s="48"/>
    </row>
    <row r="35" spans="1:12" ht="10.15" customHeight="1" x14ac:dyDescent="0.25">
      <c r="B35" s="23"/>
      <c r="C35" s="48"/>
      <c r="D35" s="48"/>
      <c r="E35" s="48"/>
      <c r="F35" s="48"/>
      <c r="G35" s="48"/>
      <c r="H35" s="48"/>
      <c r="I35" s="48"/>
    </row>
    <row r="36" spans="1:12" x14ac:dyDescent="0.25">
      <c r="B36" s="50" t="s">
        <v>10</v>
      </c>
      <c r="C36" s="48"/>
      <c r="D36" s="48"/>
      <c r="E36" s="48"/>
      <c r="F36" s="48"/>
      <c r="G36" s="48"/>
      <c r="H36" s="48"/>
      <c r="I36" s="48"/>
    </row>
    <row r="37" spans="1:12" x14ac:dyDescent="0.25">
      <c r="B37" s="50" t="s">
        <v>11</v>
      </c>
      <c r="C37" s="48"/>
      <c r="D37" s="48"/>
      <c r="E37" s="48"/>
      <c r="F37" s="48"/>
      <c r="G37" s="48"/>
      <c r="H37" s="48"/>
      <c r="I37" s="48"/>
    </row>
    <row r="38" spans="1:12" x14ac:dyDescent="0.25">
      <c r="B38" s="50" t="s">
        <v>12</v>
      </c>
      <c r="C38" s="48"/>
      <c r="D38" s="48"/>
      <c r="E38" s="48"/>
      <c r="F38" s="48"/>
      <c r="G38" s="48"/>
      <c r="H38" s="48"/>
      <c r="I38" s="48"/>
    </row>
    <row r="39" spans="1:12" x14ac:dyDescent="0.25">
      <c r="B39" s="23"/>
      <c r="C39" s="48"/>
      <c r="D39" s="48"/>
      <c r="E39" s="48"/>
      <c r="F39" s="48"/>
      <c r="G39" s="48"/>
      <c r="H39" s="48"/>
      <c r="I39" s="48"/>
    </row>
    <row r="40" spans="1:12" s="15" customFormat="1" ht="18" customHeight="1" x14ac:dyDescent="0.25">
      <c r="A40" s="51"/>
      <c r="B40" s="306" t="s">
        <v>13</v>
      </c>
      <c r="C40" s="9" t="s">
        <v>14</v>
      </c>
      <c r="D40" s="11" t="s">
        <v>15</v>
      </c>
      <c r="E40" s="9" t="s">
        <v>14</v>
      </c>
      <c r="F40" s="25" t="s">
        <v>16</v>
      </c>
      <c r="G40" s="25" t="s">
        <v>16</v>
      </c>
      <c r="H40" s="307" t="s">
        <v>17</v>
      </c>
      <c r="I40" s="101"/>
    </row>
    <row r="41" spans="1:12" s="15" customFormat="1" ht="18.75" customHeight="1" x14ac:dyDescent="0.25">
      <c r="A41" s="51"/>
      <c r="B41" s="306"/>
      <c r="C41" s="8" t="s">
        <v>218</v>
      </c>
      <c r="D41" s="8" t="s">
        <v>240</v>
      </c>
      <c r="E41" s="8" t="s">
        <v>241</v>
      </c>
      <c r="F41" s="26" t="s">
        <v>195</v>
      </c>
      <c r="G41" s="26" t="s">
        <v>196</v>
      </c>
      <c r="H41" s="308"/>
      <c r="I41" s="101"/>
      <c r="L41" s="143"/>
    </row>
    <row r="42" spans="1:12" x14ac:dyDescent="0.25">
      <c r="B42" s="3">
        <v>1</v>
      </c>
      <c r="C42" s="8">
        <v>2</v>
      </c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102"/>
    </row>
    <row r="43" spans="1:12" s="17" customFormat="1" x14ac:dyDescent="0.25">
      <c r="A43" s="48"/>
      <c r="B43" s="29" t="s">
        <v>18</v>
      </c>
      <c r="C43" s="161">
        <v>2503195.06</v>
      </c>
      <c r="D43" s="161">
        <v>1854511.4</v>
      </c>
      <c r="E43" s="161">
        <v>3126261.96</v>
      </c>
      <c r="F43" s="155">
        <f t="shared" ref="F43:F44" si="0">E43/C43*100</f>
        <v>124.89086487730606</v>
      </c>
      <c r="G43" s="155">
        <f>E43/D43*100</f>
        <v>168.57604434246133</v>
      </c>
      <c r="H43" s="156">
        <f>SUM(E43/E46*100)</f>
        <v>92.630628160249756</v>
      </c>
      <c r="I43" s="103"/>
    </row>
    <row r="44" spans="1:12" s="17" customFormat="1" x14ac:dyDescent="0.25">
      <c r="A44" s="48"/>
      <c r="B44" s="29" t="s">
        <v>19</v>
      </c>
      <c r="C44" s="153">
        <v>32142.71</v>
      </c>
      <c r="D44" s="154">
        <v>0</v>
      </c>
      <c r="E44" s="154">
        <v>49714.57</v>
      </c>
      <c r="F44" s="155">
        <f t="shared" si="0"/>
        <v>154.66825914803078</v>
      </c>
      <c r="G44" s="155">
        <v>0</v>
      </c>
      <c r="H44" s="156">
        <f>SUM(E44/E46*100)</f>
        <v>1.4730345398876004</v>
      </c>
      <c r="I44" s="103"/>
    </row>
    <row r="45" spans="1:12" s="17" customFormat="1" x14ac:dyDescent="0.25">
      <c r="A45" s="48"/>
      <c r="B45" s="29" t="s">
        <v>20</v>
      </c>
      <c r="C45" s="159">
        <v>231022.87</v>
      </c>
      <c r="D45" s="159">
        <v>685000</v>
      </c>
      <c r="E45" s="159">
        <v>199000</v>
      </c>
      <c r="F45" s="155">
        <f>E45/C45*100</f>
        <v>86.138658047144858</v>
      </c>
      <c r="G45" s="155">
        <v>0</v>
      </c>
      <c r="H45" s="156">
        <f>SUM(E45/E46*100)</f>
        <v>5.8963372998626458</v>
      </c>
      <c r="I45" s="104"/>
    </row>
    <row r="46" spans="1:12" s="17" customFormat="1" x14ac:dyDescent="0.25">
      <c r="A46" s="48"/>
      <c r="B46" s="30" t="s">
        <v>21</v>
      </c>
      <c r="C46" s="160">
        <f>C43+C44+C45</f>
        <v>2766360.64</v>
      </c>
      <c r="D46" s="160">
        <f>D43+D44+D45</f>
        <v>2539511.4</v>
      </c>
      <c r="E46" s="160">
        <f t="shared" ref="E46" si="1">SUM(E43:E45)</f>
        <v>3374976.53</v>
      </c>
      <c r="F46" s="157">
        <f>E46/C46*100</f>
        <v>122.00059823002685</v>
      </c>
      <c r="G46" s="157">
        <f>E46/D46*100</f>
        <v>132.89865641083557</v>
      </c>
      <c r="H46" s="158">
        <f>H43+H44+H45</f>
        <v>100.00000000000001</v>
      </c>
      <c r="I46" s="105"/>
    </row>
    <row r="47" spans="1:12" ht="10.15" customHeight="1" x14ac:dyDescent="0.25">
      <c r="B47" s="23"/>
      <c r="C47" s="48"/>
      <c r="D47" s="48"/>
      <c r="E47" s="48"/>
      <c r="F47" s="48"/>
      <c r="G47" s="48"/>
      <c r="H47" s="48"/>
      <c r="I47" s="48"/>
    </row>
    <row r="48" spans="1:12" ht="26.25" customHeight="1" x14ac:dyDescent="0.25">
      <c r="B48" s="271" t="s">
        <v>242</v>
      </c>
      <c r="C48" s="305"/>
      <c r="D48" s="305"/>
      <c r="E48" s="305"/>
      <c r="F48" s="305"/>
      <c r="G48" s="305"/>
      <c r="H48" s="305"/>
      <c r="I48" s="305"/>
    </row>
    <row r="49" spans="1:9" s="133" customFormat="1" x14ac:dyDescent="0.25">
      <c r="A49" s="47"/>
      <c r="B49" s="136"/>
      <c r="C49" s="134"/>
      <c r="D49" s="134"/>
      <c r="E49" s="134"/>
      <c r="F49" s="134"/>
      <c r="G49" s="134"/>
      <c r="H49" s="134"/>
      <c r="I49" s="134"/>
    </row>
    <row r="50" spans="1:9" x14ac:dyDescent="0.25">
      <c r="B50" s="224" t="s">
        <v>22</v>
      </c>
      <c r="C50" s="305"/>
      <c r="D50" s="305"/>
      <c r="E50" s="305"/>
      <c r="F50" s="305"/>
      <c r="G50" s="305"/>
      <c r="H50" s="305"/>
      <c r="I50" s="305"/>
    </row>
    <row r="51" spans="1:9" ht="11.45" customHeight="1" x14ac:dyDescent="0.25">
      <c r="B51" s="14"/>
      <c r="C51" s="48"/>
      <c r="D51" s="48"/>
      <c r="E51" s="48"/>
      <c r="F51" s="48"/>
      <c r="G51" s="48"/>
      <c r="H51" s="48"/>
      <c r="I51" s="48"/>
    </row>
    <row r="52" spans="1:9" ht="14.45" customHeight="1" x14ac:dyDescent="0.25"/>
    <row r="53" spans="1:9" ht="17.25" customHeight="1" x14ac:dyDescent="0.25">
      <c r="B53" s="306" t="s">
        <v>23</v>
      </c>
      <c r="C53" s="9" t="s">
        <v>14</v>
      </c>
      <c r="D53" s="11" t="s">
        <v>24</v>
      </c>
      <c r="E53" s="9" t="s">
        <v>14</v>
      </c>
      <c r="F53" s="11" t="s">
        <v>25</v>
      </c>
      <c r="G53" s="11" t="s">
        <v>25</v>
      </c>
      <c r="H53" s="309" t="s">
        <v>17</v>
      </c>
      <c r="I53" s="120"/>
    </row>
    <row r="54" spans="1:9" ht="18" customHeight="1" x14ac:dyDescent="0.25">
      <c r="B54" s="306"/>
      <c r="C54" s="10" t="s">
        <v>220</v>
      </c>
      <c r="D54" s="8" t="s">
        <v>243</v>
      </c>
      <c r="E54" s="10" t="s">
        <v>244</v>
      </c>
      <c r="F54" s="8" t="s">
        <v>197</v>
      </c>
      <c r="G54" s="8" t="s">
        <v>198</v>
      </c>
      <c r="H54" s="309"/>
      <c r="I54" s="33"/>
    </row>
    <row r="55" spans="1:9" ht="14.45" customHeight="1" x14ac:dyDescent="0.25">
      <c r="B55" s="3">
        <v>1</v>
      </c>
      <c r="C55" s="8">
        <v>2</v>
      </c>
      <c r="D55" s="8">
        <v>3</v>
      </c>
      <c r="E55" s="8">
        <v>4</v>
      </c>
      <c r="F55" s="8">
        <v>5</v>
      </c>
      <c r="G55" s="8">
        <v>6</v>
      </c>
      <c r="H55" s="12">
        <v>7</v>
      </c>
      <c r="I55" s="33"/>
    </row>
    <row r="56" spans="1:9" ht="14.45" customHeight="1" x14ac:dyDescent="0.25">
      <c r="B56" s="4" t="s">
        <v>26</v>
      </c>
      <c r="C56" s="162">
        <v>722305.15</v>
      </c>
      <c r="D56" s="162">
        <v>323463.28000000003</v>
      </c>
      <c r="E56" s="163">
        <v>883733.35</v>
      </c>
      <c r="F56" s="164">
        <f>E56/C56*100</f>
        <v>122.34903073860126</v>
      </c>
      <c r="G56" s="164">
        <f>(E56/D56*100)</f>
        <v>273.20979061363624</v>
      </c>
      <c r="H56" s="164">
        <f>E56/E66*100</f>
        <v>26.185903541498099</v>
      </c>
      <c r="I56" s="106"/>
    </row>
    <row r="57" spans="1:9" ht="14.45" customHeight="1" x14ac:dyDescent="0.25">
      <c r="B57" s="4" t="s">
        <v>27</v>
      </c>
      <c r="C57" s="162">
        <v>1433341.43</v>
      </c>
      <c r="D57" s="162">
        <v>1076466.1200000001</v>
      </c>
      <c r="E57" s="163">
        <v>1929418.05</v>
      </c>
      <c r="F57" s="164">
        <f t="shared" ref="F57:F66" si="2">E57/C57*100</f>
        <v>134.60980123905301</v>
      </c>
      <c r="G57" s="164">
        <f>(E57/D57*100)</f>
        <v>179.23630053493926</v>
      </c>
      <c r="H57" s="164">
        <f>E57/E66*100</f>
        <v>57.170587653532998</v>
      </c>
      <c r="I57" s="106"/>
    </row>
    <row r="58" spans="1:9" ht="14.45" customHeight="1" x14ac:dyDescent="0.25">
      <c r="B58" s="4" t="s">
        <v>28</v>
      </c>
      <c r="C58" s="162">
        <v>23435.94</v>
      </c>
      <c r="D58" s="162">
        <v>19550</v>
      </c>
      <c r="E58" s="163">
        <v>47396.78</v>
      </c>
      <c r="F58" s="164">
        <f t="shared" si="2"/>
        <v>202.23972240925693</v>
      </c>
      <c r="G58" s="164">
        <f>(E58/D58*100)</f>
        <v>242.43877237851663</v>
      </c>
      <c r="H58" s="164">
        <f>E58/E66*100</f>
        <v>1.4044140229149509</v>
      </c>
      <c r="I58" s="106"/>
    </row>
    <row r="59" spans="1:9" ht="14.45" customHeight="1" x14ac:dyDescent="0.25">
      <c r="B59" s="4" t="s">
        <v>29</v>
      </c>
      <c r="C59" s="162">
        <v>307980.09999999998</v>
      </c>
      <c r="D59" s="162">
        <v>410050</v>
      </c>
      <c r="E59" s="163">
        <v>252652.44</v>
      </c>
      <c r="F59" s="164">
        <f t="shared" si="2"/>
        <v>82.035313320568449</v>
      </c>
      <c r="G59" s="164">
        <f>(E59/D59*100)</f>
        <v>61.615032313132545</v>
      </c>
      <c r="H59" s="164">
        <f>E59/E66*100</f>
        <v>7.4863446347975167</v>
      </c>
      <c r="I59" s="106"/>
    </row>
    <row r="60" spans="1:9" s="92" customFormat="1" ht="14.45" customHeight="1" x14ac:dyDescent="0.25">
      <c r="A60" s="91"/>
      <c r="B60" s="4" t="s">
        <v>30</v>
      </c>
      <c r="C60" s="162">
        <v>16132.44</v>
      </c>
      <c r="D60" s="162">
        <v>24982</v>
      </c>
      <c r="E60" s="163">
        <v>12928.64</v>
      </c>
      <c r="F60" s="164">
        <f t="shared" si="2"/>
        <v>80.1406358864499</v>
      </c>
      <c r="G60" s="164">
        <f>(E60/D60*100)</f>
        <v>51.751821311344173</v>
      </c>
      <c r="H60" s="164">
        <f>E60/E66*100</f>
        <v>0.38308854131481396</v>
      </c>
      <c r="I60" s="106"/>
    </row>
    <row r="61" spans="1:9" ht="14.45" customHeight="1" x14ac:dyDescent="0.25">
      <c r="B61" s="5" t="s">
        <v>31</v>
      </c>
      <c r="C61" s="165">
        <f>C56+C57+C58+C59+C60</f>
        <v>2503195.06</v>
      </c>
      <c r="D61" s="165">
        <v>3063287.02</v>
      </c>
      <c r="E61" s="166">
        <f>E56+E57+E58+E59+E60</f>
        <v>3126129.26</v>
      </c>
      <c r="F61" s="167">
        <f t="shared" si="2"/>
        <v>124.88556365239869</v>
      </c>
      <c r="G61" s="167">
        <f>D61/C61*100</f>
        <v>122.37508250755336</v>
      </c>
      <c r="H61" s="167">
        <f>E61/E66*100</f>
        <v>92.63033839405837</v>
      </c>
      <c r="I61" s="107"/>
    </row>
    <row r="62" spans="1:9" ht="14.45" customHeight="1" x14ac:dyDescent="0.25">
      <c r="B62" s="6" t="s">
        <v>32</v>
      </c>
      <c r="C62" s="162">
        <v>32142.71</v>
      </c>
      <c r="D62" s="162">
        <v>0</v>
      </c>
      <c r="E62" s="163">
        <v>49714.57</v>
      </c>
      <c r="F62" s="164">
        <f t="shared" si="2"/>
        <v>154.66825914803078</v>
      </c>
      <c r="G62" s="164">
        <v>0</v>
      </c>
      <c r="H62" s="164">
        <f>E62/E66*100</f>
        <v>1.473092460103554</v>
      </c>
      <c r="I62" s="106"/>
    </row>
    <row r="63" spans="1:9" ht="14.45" customHeight="1" x14ac:dyDescent="0.25">
      <c r="B63" s="5" t="s">
        <v>33</v>
      </c>
      <c r="C63" s="165">
        <f>C62</f>
        <v>32142.71</v>
      </c>
      <c r="D63" s="165">
        <f>D62</f>
        <v>0</v>
      </c>
      <c r="E63" s="166">
        <f>E62</f>
        <v>49714.57</v>
      </c>
      <c r="F63" s="167">
        <f t="shared" si="2"/>
        <v>154.66825914803078</v>
      </c>
      <c r="G63" s="167">
        <v>0</v>
      </c>
      <c r="H63" s="167">
        <f>E63/E66*100</f>
        <v>1.473092460103554</v>
      </c>
      <c r="I63" s="107"/>
    </row>
    <row r="64" spans="1:9" ht="14.45" customHeight="1" x14ac:dyDescent="0.25">
      <c r="B64" s="6" t="s">
        <v>34</v>
      </c>
      <c r="C64" s="162">
        <v>231022.87</v>
      </c>
      <c r="D64" s="162">
        <v>685000</v>
      </c>
      <c r="E64" s="163">
        <v>199000</v>
      </c>
      <c r="F64" s="164">
        <f t="shared" si="2"/>
        <v>86.138658047144858</v>
      </c>
      <c r="G64" s="164">
        <f>(E64/D64*100)</f>
        <v>29.051094890510949</v>
      </c>
      <c r="H64" s="164">
        <f>E64/E66*100</f>
        <v>5.8965691458380762</v>
      </c>
      <c r="I64" s="106"/>
    </row>
    <row r="65" spans="1:9" ht="14.25" customHeight="1" x14ac:dyDescent="0.25">
      <c r="B65" s="5" t="s">
        <v>35</v>
      </c>
      <c r="C65" s="165">
        <v>231022.87</v>
      </c>
      <c r="D65" s="165">
        <f>SUM(D64)</f>
        <v>685000</v>
      </c>
      <c r="E65" s="166">
        <v>199000</v>
      </c>
      <c r="F65" s="167">
        <f t="shared" si="2"/>
        <v>86.138658047144858</v>
      </c>
      <c r="G65" s="167">
        <v>29.05</v>
      </c>
      <c r="H65" s="167">
        <f>E65/E66*100</f>
        <v>5.8965691458380762</v>
      </c>
      <c r="I65" s="106"/>
    </row>
    <row r="66" spans="1:9" ht="14.45" customHeight="1" x14ac:dyDescent="0.25">
      <c r="B66" s="7" t="s">
        <v>36</v>
      </c>
      <c r="C66" s="165">
        <f>C61+C63+C65</f>
        <v>2766360.64</v>
      </c>
      <c r="D66" s="165">
        <f>D61+D63+D65</f>
        <v>3748287.02</v>
      </c>
      <c r="E66" s="165">
        <f>E61+E63+E65</f>
        <v>3374843.8299999996</v>
      </c>
      <c r="F66" s="167">
        <f t="shared" si="2"/>
        <v>121.99580131388797</v>
      </c>
      <c r="G66" s="167">
        <f>G61+G63</f>
        <v>122.37508250755336</v>
      </c>
      <c r="H66" s="167">
        <f>E66/E66*100</f>
        <v>100</v>
      </c>
      <c r="I66" s="107"/>
    </row>
    <row r="67" spans="1:9" ht="18.75" x14ac:dyDescent="0.25">
      <c r="B67" s="66" t="s">
        <v>13</v>
      </c>
      <c r="C67" s="32"/>
      <c r="D67" s="32"/>
      <c r="E67" s="32"/>
      <c r="F67" s="33"/>
      <c r="G67" s="34"/>
      <c r="H67" s="34"/>
      <c r="I67" s="34"/>
    </row>
    <row r="68" spans="1:9" s="133" customFormat="1" x14ac:dyDescent="0.25">
      <c r="A68" s="47"/>
      <c r="B68" s="47"/>
      <c r="C68" s="47"/>
      <c r="D68" s="47"/>
      <c r="E68" s="47"/>
      <c r="F68" s="47"/>
      <c r="G68" s="47"/>
      <c r="H68" s="47"/>
      <c r="I68" s="52"/>
    </row>
    <row r="69" spans="1:9" x14ac:dyDescent="0.25">
      <c r="B69" s="224" t="s">
        <v>37</v>
      </c>
      <c r="C69" s="225"/>
    </row>
    <row r="70" spans="1:9" x14ac:dyDescent="0.25">
      <c r="B70" s="14"/>
    </row>
    <row r="71" spans="1:9" x14ac:dyDescent="0.25">
      <c r="B71" s="47" t="s">
        <v>38</v>
      </c>
      <c r="C71" s="31"/>
    </row>
    <row r="72" spans="1:9" x14ac:dyDescent="0.25">
      <c r="B72" s="23" t="s">
        <v>39</v>
      </c>
    </row>
    <row r="73" spans="1:9" x14ac:dyDescent="0.25">
      <c r="B73" s="23" t="s">
        <v>40</v>
      </c>
    </row>
    <row r="74" spans="1:9" x14ac:dyDescent="0.25">
      <c r="B74" s="23" t="s">
        <v>41</v>
      </c>
    </row>
    <row r="75" spans="1:9" x14ac:dyDescent="0.25">
      <c r="B75" s="271" t="s">
        <v>42</v>
      </c>
      <c r="C75" s="305"/>
      <c r="D75" s="305"/>
      <c r="E75" s="305"/>
    </row>
    <row r="77" spans="1:9" x14ac:dyDescent="0.25">
      <c r="B77" s="224" t="s">
        <v>43</v>
      </c>
      <c r="C77" s="305"/>
      <c r="D77" s="305"/>
      <c r="E77" s="305"/>
      <c r="F77" s="305"/>
      <c r="G77" s="305"/>
      <c r="H77" s="305"/>
      <c r="I77" s="305"/>
    </row>
    <row r="78" spans="1:9" x14ac:dyDescent="0.25">
      <c r="B78" s="23"/>
    </row>
    <row r="79" spans="1:9" x14ac:dyDescent="0.25">
      <c r="B79" s="316" t="s">
        <v>44</v>
      </c>
      <c r="C79" s="305"/>
      <c r="D79" s="305"/>
      <c r="E79" s="305"/>
      <c r="F79" s="305"/>
      <c r="G79" s="305"/>
      <c r="H79" s="305"/>
      <c r="I79" s="305"/>
    </row>
    <row r="80" spans="1:9" s="133" customFormat="1" x14ac:dyDescent="0.25">
      <c r="A80" s="47"/>
      <c r="B80" s="317" t="s">
        <v>245</v>
      </c>
      <c r="C80" s="318"/>
      <c r="D80" s="318"/>
      <c r="E80" s="318"/>
      <c r="F80" s="318"/>
      <c r="G80" s="318"/>
      <c r="H80" s="318"/>
      <c r="I80" s="318"/>
    </row>
    <row r="81" spans="1:9" s="133" customFormat="1" x14ac:dyDescent="0.25">
      <c r="A81" s="47"/>
      <c r="B81" s="135"/>
      <c r="C81" s="134"/>
      <c r="D81" s="134"/>
      <c r="E81" s="134"/>
      <c r="F81" s="134"/>
      <c r="G81" s="134"/>
      <c r="H81" s="134"/>
      <c r="I81" s="134"/>
    </row>
    <row r="82" spans="1:9" s="133" customFormat="1" x14ac:dyDescent="0.25">
      <c r="A82" s="47"/>
      <c r="B82" s="135"/>
      <c r="C82" s="134"/>
      <c r="D82" s="134"/>
      <c r="E82" s="134"/>
      <c r="F82" s="134"/>
      <c r="G82" s="134"/>
      <c r="H82" s="134"/>
      <c r="I82" s="134"/>
    </row>
    <row r="83" spans="1:9" s="133" customFormat="1" x14ac:dyDescent="0.25">
      <c r="A83" s="47"/>
      <c r="B83" s="135"/>
      <c r="C83" s="134"/>
      <c r="D83" s="134"/>
      <c r="E83" s="134"/>
      <c r="F83" s="134"/>
      <c r="G83" s="134"/>
      <c r="H83" s="134"/>
      <c r="I83" s="134"/>
    </row>
    <row r="84" spans="1:9" s="133" customFormat="1" x14ac:dyDescent="0.25">
      <c r="A84" s="47"/>
      <c r="B84" s="135"/>
      <c r="C84" s="134"/>
      <c r="D84" s="134"/>
      <c r="E84" s="134"/>
      <c r="F84" s="134"/>
      <c r="G84" s="134"/>
      <c r="H84" s="134"/>
      <c r="I84" s="134"/>
    </row>
    <row r="85" spans="1:9" s="133" customFormat="1" x14ac:dyDescent="0.25">
      <c r="A85" s="47"/>
      <c r="B85" s="135"/>
      <c r="C85" s="134"/>
      <c r="D85" s="134"/>
      <c r="E85" s="134"/>
      <c r="F85" s="134"/>
      <c r="G85" s="134"/>
      <c r="H85" s="134"/>
      <c r="I85" s="134"/>
    </row>
    <row r="86" spans="1:9" s="133" customFormat="1" x14ac:dyDescent="0.25">
      <c r="A86" s="47"/>
      <c r="B86" s="135"/>
      <c r="C86" s="134"/>
      <c r="D86" s="134"/>
      <c r="E86" s="134"/>
      <c r="F86" s="134"/>
      <c r="G86" s="134"/>
      <c r="H86" s="134"/>
      <c r="I86" s="134"/>
    </row>
    <row r="87" spans="1:9" s="133" customFormat="1" x14ac:dyDescent="0.25">
      <c r="A87" s="47"/>
      <c r="B87" s="135"/>
      <c r="C87" s="134"/>
      <c r="D87" s="134"/>
      <c r="E87" s="134"/>
      <c r="F87" s="134"/>
      <c r="G87" s="134"/>
      <c r="H87" s="134"/>
      <c r="I87" s="134"/>
    </row>
    <row r="88" spans="1:9" s="133" customFormat="1" x14ac:dyDescent="0.25">
      <c r="A88" s="47"/>
      <c r="B88" s="135"/>
      <c r="C88" s="134"/>
      <c r="D88" s="134"/>
      <c r="E88" s="134"/>
      <c r="F88" s="134"/>
      <c r="G88" s="134"/>
      <c r="H88" s="134"/>
      <c r="I88" s="134"/>
    </row>
    <row r="89" spans="1:9" s="133" customFormat="1" x14ac:dyDescent="0.25">
      <c r="A89" s="47"/>
      <c r="B89" s="135"/>
      <c r="C89" s="134"/>
      <c r="D89" s="134"/>
      <c r="E89" s="134"/>
      <c r="F89" s="134"/>
      <c r="G89" s="134"/>
      <c r="H89" s="134"/>
      <c r="I89" s="134"/>
    </row>
    <row r="90" spans="1:9" ht="18" customHeight="1" x14ac:dyDescent="0.25">
      <c r="B90" s="13" t="s">
        <v>45</v>
      </c>
    </row>
    <row r="91" spans="1:9" ht="13.9" customHeight="1" x14ac:dyDescent="0.25"/>
    <row r="92" spans="1:9" ht="13.9" customHeight="1" x14ac:dyDescent="0.25">
      <c r="B92" s="317" t="s">
        <v>248</v>
      </c>
      <c r="C92" s="318"/>
      <c r="D92" s="318"/>
      <c r="E92" s="318"/>
      <c r="F92" s="318"/>
      <c r="G92" s="318"/>
      <c r="H92" s="318"/>
      <c r="I92" s="318"/>
    </row>
    <row r="93" spans="1:9" x14ac:dyDescent="0.25">
      <c r="B93" s="271" t="s">
        <v>46</v>
      </c>
      <c r="C93" s="305"/>
      <c r="D93" s="305"/>
      <c r="E93" s="305"/>
      <c r="F93" s="305"/>
      <c r="G93" s="305"/>
      <c r="H93" s="305"/>
      <c r="I93" s="305"/>
    </row>
    <row r="94" spans="1:9" s="35" customFormat="1" ht="14.45" customHeight="1" x14ac:dyDescent="0.25">
      <c r="A94" s="53"/>
      <c r="B94" s="47"/>
      <c r="C94" s="47"/>
      <c r="D94" s="47"/>
      <c r="E94" s="47"/>
      <c r="F94" s="47"/>
      <c r="G94" s="47"/>
      <c r="H94" s="47"/>
      <c r="I94" s="1"/>
    </row>
    <row r="95" spans="1:9" s="35" customFormat="1" ht="14.45" customHeight="1" x14ac:dyDescent="0.25">
      <c r="A95" s="53"/>
      <c r="B95" s="321"/>
      <c r="C95" s="322"/>
      <c r="D95" s="11" t="s">
        <v>47</v>
      </c>
      <c r="E95" s="11" t="s">
        <v>48</v>
      </c>
      <c r="F95" s="11" t="s">
        <v>47</v>
      </c>
      <c r="G95" s="11" t="s">
        <v>25</v>
      </c>
      <c r="H95" s="27" t="s">
        <v>25</v>
      </c>
      <c r="I95" s="1"/>
    </row>
    <row r="96" spans="1:9" s="35" customFormat="1" ht="14.45" customHeight="1" x14ac:dyDescent="0.25">
      <c r="A96" s="53"/>
      <c r="B96" s="321"/>
      <c r="C96" s="322"/>
      <c r="D96" s="8" t="s">
        <v>220</v>
      </c>
      <c r="E96" s="8" t="s">
        <v>246</v>
      </c>
      <c r="F96" s="8" t="s">
        <v>244</v>
      </c>
      <c r="G96" s="36" t="s">
        <v>195</v>
      </c>
      <c r="H96" s="45" t="s">
        <v>196</v>
      </c>
      <c r="I96" s="1"/>
    </row>
    <row r="97" spans="1:9" ht="14.45" customHeight="1" x14ac:dyDescent="0.25">
      <c r="B97" s="323">
        <v>1</v>
      </c>
      <c r="C97" s="324"/>
      <c r="D97" s="8">
        <v>2</v>
      </c>
      <c r="E97" s="8">
        <v>3</v>
      </c>
      <c r="F97" s="8">
        <v>4</v>
      </c>
      <c r="G97" s="8">
        <v>5</v>
      </c>
      <c r="H97" s="46">
        <v>6</v>
      </c>
      <c r="I97" s="1"/>
    </row>
    <row r="98" spans="1:9" ht="14.45" customHeight="1" x14ac:dyDescent="0.25">
      <c r="B98" s="291" t="s">
        <v>49</v>
      </c>
      <c r="C98" s="292"/>
      <c r="D98" s="168">
        <v>707146.85</v>
      </c>
      <c r="E98" s="169">
        <v>0</v>
      </c>
      <c r="F98" s="168">
        <v>837417.46</v>
      </c>
      <c r="G98" s="170">
        <f>F98/D98*100</f>
        <v>118.42200244546093</v>
      </c>
      <c r="H98" s="171">
        <v>0</v>
      </c>
      <c r="I98" s="1"/>
    </row>
    <row r="99" spans="1:9" ht="14.45" customHeight="1" x14ac:dyDescent="0.25">
      <c r="B99" s="319" t="s">
        <v>51</v>
      </c>
      <c r="C99" s="320"/>
      <c r="D99" s="168">
        <v>0</v>
      </c>
      <c r="E99" s="172" t="s">
        <v>50</v>
      </c>
      <c r="F99" s="168">
        <v>0</v>
      </c>
      <c r="G99" s="170">
        <v>0</v>
      </c>
      <c r="H99" s="172" t="s">
        <v>50</v>
      </c>
      <c r="I99" s="1"/>
    </row>
    <row r="100" spans="1:9" ht="14.45" customHeight="1" x14ac:dyDescent="0.25">
      <c r="B100" s="319" t="s">
        <v>52</v>
      </c>
      <c r="C100" s="320"/>
      <c r="D100" s="168">
        <v>0</v>
      </c>
      <c r="E100" s="172" t="s">
        <v>50</v>
      </c>
      <c r="F100" s="168">
        <v>0</v>
      </c>
      <c r="G100" s="170">
        <v>0</v>
      </c>
      <c r="H100" s="172" t="s">
        <v>50</v>
      </c>
      <c r="I100" s="1"/>
    </row>
    <row r="101" spans="1:9" ht="14.45" customHeight="1" x14ac:dyDescent="0.25">
      <c r="B101" s="319" t="s">
        <v>53</v>
      </c>
      <c r="C101" s="320"/>
      <c r="D101" s="168">
        <v>0</v>
      </c>
      <c r="E101" s="172" t="s">
        <v>50</v>
      </c>
      <c r="F101" s="168">
        <v>0</v>
      </c>
      <c r="G101" s="170">
        <v>0</v>
      </c>
      <c r="H101" s="172" t="s">
        <v>50</v>
      </c>
      <c r="I101" s="1"/>
    </row>
    <row r="102" spans="1:9" ht="14.45" customHeight="1" x14ac:dyDescent="0.25">
      <c r="B102" s="265" t="s">
        <v>54</v>
      </c>
      <c r="C102" s="266"/>
      <c r="D102" s="168">
        <v>0</v>
      </c>
      <c r="E102" s="172" t="s">
        <v>50</v>
      </c>
      <c r="F102" s="168">
        <v>0</v>
      </c>
      <c r="G102" s="170">
        <v>0</v>
      </c>
      <c r="H102" s="172" t="s">
        <v>50</v>
      </c>
      <c r="I102" s="1"/>
    </row>
    <row r="103" spans="1:9" ht="14.45" customHeight="1" x14ac:dyDescent="0.25">
      <c r="B103" s="319" t="s">
        <v>55</v>
      </c>
      <c r="C103" s="320"/>
      <c r="D103" s="168">
        <v>-10389.040000000001</v>
      </c>
      <c r="E103" s="172" t="s">
        <v>50</v>
      </c>
      <c r="F103" s="168">
        <v>0</v>
      </c>
      <c r="G103" s="170">
        <v>0</v>
      </c>
      <c r="H103" s="172" t="s">
        <v>50</v>
      </c>
      <c r="I103" s="1"/>
    </row>
    <row r="104" spans="1:9" x14ac:dyDescent="0.25">
      <c r="B104" s="297" t="s">
        <v>56</v>
      </c>
      <c r="C104" s="297"/>
      <c r="D104" s="173">
        <f>D98++D99+D100+D101+D102+D103</f>
        <v>696757.80999999994</v>
      </c>
      <c r="E104" s="174">
        <v>0</v>
      </c>
      <c r="F104" s="173">
        <f>F98+F103</f>
        <v>837417.46</v>
      </c>
      <c r="G104" s="174">
        <f>F104/D104*100</f>
        <v>120.1877392662452</v>
      </c>
      <c r="H104" s="174">
        <v>0</v>
      </c>
      <c r="I104" s="1"/>
    </row>
    <row r="105" spans="1:9" s="133" customFormat="1" x14ac:dyDescent="0.25">
      <c r="A105" s="47"/>
      <c r="B105" s="71"/>
      <c r="C105" s="71"/>
      <c r="D105" s="72"/>
      <c r="E105" s="138"/>
      <c r="F105" s="72"/>
      <c r="G105" s="139"/>
      <c r="H105" s="138"/>
    </row>
    <row r="106" spans="1:9" ht="14.45" customHeight="1" x14ac:dyDescent="0.25">
      <c r="B106" s="13" t="s">
        <v>57</v>
      </c>
    </row>
    <row r="107" spans="1:9" ht="14.45" customHeight="1" x14ac:dyDescent="0.25">
      <c r="B107" s="298"/>
      <c r="C107" s="299"/>
      <c r="D107" s="42" t="s">
        <v>58</v>
      </c>
      <c r="E107" s="27" t="s">
        <v>24</v>
      </c>
      <c r="F107" s="42" t="s">
        <v>58</v>
      </c>
      <c r="G107" s="42" t="s">
        <v>25</v>
      </c>
      <c r="H107" s="42" t="s">
        <v>25</v>
      </c>
    </row>
    <row r="108" spans="1:9" ht="14.45" customHeight="1" x14ac:dyDescent="0.25">
      <c r="B108" s="298"/>
      <c r="C108" s="299"/>
      <c r="D108" s="43" t="s">
        <v>221</v>
      </c>
      <c r="E108" s="28" t="s">
        <v>243</v>
      </c>
      <c r="F108" s="43" t="s">
        <v>247</v>
      </c>
      <c r="G108" s="44" t="s">
        <v>195</v>
      </c>
      <c r="H108" s="44" t="s">
        <v>196</v>
      </c>
    </row>
    <row r="109" spans="1:9" s="94" customFormat="1" ht="8.25" customHeight="1" x14ac:dyDescent="0.25">
      <c r="A109" s="93"/>
      <c r="B109" s="300">
        <v>1</v>
      </c>
      <c r="C109" s="301"/>
      <c r="D109" s="39">
        <v>2</v>
      </c>
      <c r="E109" s="39">
        <v>3</v>
      </c>
      <c r="F109" s="39">
        <v>4</v>
      </c>
      <c r="G109" s="39">
        <v>5</v>
      </c>
      <c r="H109" s="39">
        <v>6</v>
      </c>
      <c r="I109" s="52"/>
    </row>
    <row r="110" spans="1:9" ht="24" customHeight="1" x14ac:dyDescent="0.25">
      <c r="B110" s="265" t="s">
        <v>59</v>
      </c>
      <c r="C110" s="266"/>
      <c r="D110" s="175">
        <v>1598.69</v>
      </c>
      <c r="E110" s="176" t="s">
        <v>50</v>
      </c>
      <c r="F110" s="175">
        <v>3044.8</v>
      </c>
      <c r="G110" s="176">
        <f>F110/D110*100</f>
        <v>190.45593579743417</v>
      </c>
      <c r="H110" s="176" t="s">
        <v>50</v>
      </c>
      <c r="I110" s="94"/>
    </row>
    <row r="111" spans="1:9" ht="8.25" customHeight="1" x14ac:dyDescent="0.25">
      <c r="B111" s="291" t="s">
        <v>60</v>
      </c>
      <c r="C111" s="292"/>
      <c r="D111" s="281">
        <v>21621.14</v>
      </c>
      <c r="E111" s="296" t="s">
        <v>50</v>
      </c>
      <c r="F111" s="281">
        <v>40769.85</v>
      </c>
      <c r="G111" s="296">
        <f>F111/D111*100</f>
        <v>188.56475652995169</v>
      </c>
      <c r="H111" s="287" t="s">
        <v>50</v>
      </c>
    </row>
    <row r="112" spans="1:9" ht="18.75" customHeight="1" x14ac:dyDescent="0.25">
      <c r="B112" s="291"/>
      <c r="C112" s="292"/>
      <c r="D112" s="281"/>
      <c r="E112" s="296"/>
      <c r="F112" s="281"/>
      <c r="G112" s="296"/>
      <c r="H112" s="288"/>
    </row>
    <row r="113" spans="1:9" ht="9.75" customHeight="1" thickBot="1" x14ac:dyDescent="0.3">
      <c r="B113" s="293"/>
      <c r="C113" s="294"/>
      <c r="D113" s="295"/>
      <c r="E113" s="287"/>
      <c r="F113" s="295"/>
      <c r="G113" s="287"/>
      <c r="H113" s="288"/>
    </row>
    <row r="114" spans="1:9" ht="14.45" customHeight="1" thickBot="1" x14ac:dyDescent="0.3">
      <c r="B114" s="289" t="s">
        <v>61</v>
      </c>
      <c r="C114" s="290"/>
      <c r="D114" s="177">
        <f>D110+D111</f>
        <v>23219.829999999998</v>
      </c>
      <c r="E114" s="177">
        <v>0</v>
      </c>
      <c r="F114" s="177">
        <f>F110+F111</f>
        <v>43814.65</v>
      </c>
      <c r="G114" s="178">
        <f>F114/D114*100</f>
        <v>188.69496460568405</v>
      </c>
      <c r="H114" s="179">
        <v>0</v>
      </c>
    </row>
    <row r="115" spans="1:9" x14ac:dyDescent="0.25">
      <c r="B115" s="71"/>
      <c r="C115" s="71"/>
      <c r="D115" s="72"/>
      <c r="E115" s="72"/>
      <c r="F115" s="72"/>
      <c r="G115" s="73"/>
      <c r="H115" s="73"/>
      <c r="I115" s="73"/>
    </row>
    <row r="116" spans="1:9" x14ac:dyDescent="0.25">
      <c r="B116" s="13" t="s">
        <v>62</v>
      </c>
    </row>
    <row r="117" spans="1:9" x14ac:dyDescent="0.25">
      <c r="B117" s="246"/>
      <c r="C117" s="267"/>
      <c r="D117" s="40" t="s">
        <v>63</v>
      </c>
      <c r="E117" s="40" t="s">
        <v>48</v>
      </c>
      <c r="F117" s="40" t="s">
        <v>63</v>
      </c>
      <c r="G117" s="40" t="s">
        <v>25</v>
      </c>
      <c r="H117" s="40" t="s">
        <v>25</v>
      </c>
    </row>
    <row r="118" spans="1:9" x14ac:dyDescent="0.25">
      <c r="B118" s="248"/>
      <c r="C118" s="286"/>
      <c r="D118" s="39" t="s">
        <v>221</v>
      </c>
      <c r="E118" s="39" t="s">
        <v>246</v>
      </c>
      <c r="F118" s="39" t="s">
        <v>247</v>
      </c>
      <c r="G118" s="41" t="s">
        <v>195</v>
      </c>
      <c r="H118" s="41" t="s">
        <v>196</v>
      </c>
    </row>
    <row r="119" spans="1:9" x14ac:dyDescent="0.25">
      <c r="B119" s="252">
        <v>1</v>
      </c>
      <c r="C119" s="245"/>
      <c r="D119" s="39">
        <v>2</v>
      </c>
      <c r="E119" s="39">
        <v>3</v>
      </c>
      <c r="F119" s="39">
        <v>4</v>
      </c>
      <c r="G119" s="39">
        <v>5</v>
      </c>
      <c r="H119" s="39">
        <v>6</v>
      </c>
    </row>
    <row r="120" spans="1:9" x14ac:dyDescent="0.25">
      <c r="B120" s="54" t="s">
        <v>64</v>
      </c>
      <c r="C120" s="55"/>
      <c r="D120" s="281">
        <v>2327.5100000000002</v>
      </c>
      <c r="E120" s="282" t="s">
        <v>50</v>
      </c>
      <c r="F120" s="281">
        <v>2490.9499999999998</v>
      </c>
      <c r="G120" s="283">
        <f>F120/D120*100</f>
        <v>107.02209657531007</v>
      </c>
      <c r="H120" s="284" t="s">
        <v>50</v>
      </c>
    </row>
    <row r="121" spans="1:9" x14ac:dyDescent="0.25">
      <c r="B121" s="248" t="s">
        <v>65</v>
      </c>
      <c r="C121" s="286"/>
      <c r="D121" s="281"/>
      <c r="E121" s="282"/>
      <c r="F121" s="281"/>
      <c r="G121" s="283"/>
      <c r="H121" s="285"/>
    </row>
    <row r="122" spans="1:9" x14ac:dyDescent="0.25">
      <c r="B122" s="246" t="s">
        <v>66</v>
      </c>
      <c r="C122" s="267"/>
      <c r="D122" s="281">
        <v>0</v>
      </c>
      <c r="E122" s="282" t="s">
        <v>50</v>
      </c>
      <c r="F122" s="281">
        <v>10.29</v>
      </c>
      <c r="G122" s="283">
        <v>0</v>
      </c>
      <c r="H122" s="284" t="s">
        <v>50</v>
      </c>
    </row>
    <row r="123" spans="1:9" x14ac:dyDescent="0.25">
      <c r="B123" s="248" t="s">
        <v>67</v>
      </c>
      <c r="C123" s="286"/>
      <c r="D123" s="281"/>
      <c r="E123" s="282"/>
      <c r="F123" s="281"/>
      <c r="G123" s="283"/>
      <c r="H123" s="285"/>
    </row>
    <row r="124" spans="1:9" x14ac:dyDescent="0.25">
      <c r="B124" s="259" t="s">
        <v>68</v>
      </c>
      <c r="C124" s="259"/>
      <c r="D124" s="173">
        <f>D120+D122</f>
        <v>2327.5100000000002</v>
      </c>
      <c r="E124" s="173">
        <v>0</v>
      </c>
      <c r="F124" s="173">
        <f>F120+F122</f>
        <v>2501.2399999999998</v>
      </c>
      <c r="G124" s="180">
        <v>107.02</v>
      </c>
      <c r="H124" s="180">
        <v>0</v>
      </c>
    </row>
    <row r="125" spans="1:9" s="133" customFormat="1" x14ac:dyDescent="0.25">
      <c r="A125" s="47"/>
      <c r="B125" s="117"/>
      <c r="C125" s="117"/>
      <c r="D125" s="72"/>
      <c r="E125" s="72"/>
      <c r="F125" s="72"/>
      <c r="G125" s="118"/>
      <c r="H125" s="118"/>
      <c r="I125" s="52"/>
    </row>
    <row r="126" spans="1:9" s="133" customFormat="1" x14ac:dyDescent="0.25">
      <c r="A126" s="47"/>
      <c r="B126" s="117"/>
      <c r="C126" s="117"/>
      <c r="D126" s="72"/>
      <c r="E126" s="72"/>
      <c r="F126" s="72"/>
      <c r="G126" s="118"/>
      <c r="H126" s="118"/>
      <c r="I126" s="52"/>
    </row>
    <row r="127" spans="1:9" s="133" customFormat="1" x14ac:dyDescent="0.25">
      <c r="A127" s="47"/>
      <c r="B127" s="117"/>
      <c r="C127" s="117"/>
      <c r="D127" s="72"/>
      <c r="E127" s="72"/>
      <c r="F127" s="72"/>
      <c r="G127" s="118"/>
      <c r="H127" s="118"/>
      <c r="I127" s="52"/>
    </row>
    <row r="128" spans="1:9" s="133" customFormat="1" x14ac:dyDescent="0.25">
      <c r="A128" s="47"/>
      <c r="B128" s="117"/>
      <c r="C128" s="117"/>
      <c r="D128" s="72"/>
      <c r="E128" s="72"/>
      <c r="F128" s="72"/>
      <c r="G128" s="118"/>
      <c r="H128" s="118"/>
      <c r="I128" s="52"/>
    </row>
    <row r="129" spans="1:9" s="133" customFormat="1" x14ac:dyDescent="0.25">
      <c r="A129" s="47"/>
      <c r="B129" s="117"/>
      <c r="C129" s="117"/>
      <c r="D129" s="72"/>
      <c r="E129" s="72"/>
      <c r="F129" s="72"/>
      <c r="G129" s="118"/>
      <c r="H129" s="118"/>
      <c r="I129" s="52"/>
    </row>
    <row r="130" spans="1:9" s="57" customFormat="1" ht="12.75" x14ac:dyDescent="0.2">
      <c r="A130" s="21"/>
      <c r="B130" s="117"/>
      <c r="C130" s="117"/>
      <c r="D130" s="72"/>
      <c r="E130" s="72"/>
      <c r="F130" s="72"/>
      <c r="G130" s="118"/>
      <c r="H130" s="118"/>
      <c r="I130" s="118"/>
    </row>
    <row r="131" spans="1:9" s="57" customFormat="1" ht="12.75" x14ac:dyDescent="0.2">
      <c r="A131" s="21"/>
      <c r="B131" s="224" t="s">
        <v>69</v>
      </c>
      <c r="C131" s="240"/>
      <c r="D131" s="240"/>
      <c r="E131" s="240"/>
      <c r="F131" s="240"/>
      <c r="G131" s="240"/>
      <c r="H131" s="240"/>
      <c r="I131" s="240"/>
    </row>
    <row r="132" spans="1:9" s="57" customFormat="1" ht="12.75" x14ac:dyDescent="0.2">
      <c r="A132" s="21"/>
      <c r="B132" s="271" t="s">
        <v>249</v>
      </c>
      <c r="C132" s="272"/>
      <c r="D132" s="272"/>
      <c r="E132" s="272"/>
      <c r="F132" s="272"/>
      <c r="G132" s="272"/>
      <c r="H132" s="272"/>
      <c r="I132" s="272"/>
    </row>
    <row r="133" spans="1:9" s="57" customFormat="1" ht="12.75" x14ac:dyDescent="0.2">
      <c r="A133" s="21"/>
      <c r="B133" s="246"/>
      <c r="C133" s="263"/>
      <c r="D133" s="40" t="s">
        <v>63</v>
      </c>
      <c r="E133" s="40" t="s">
        <v>48</v>
      </c>
      <c r="F133" s="40" t="s">
        <v>63</v>
      </c>
      <c r="G133" s="40" t="s">
        <v>25</v>
      </c>
      <c r="H133" s="40" t="s">
        <v>25</v>
      </c>
    </row>
    <row r="134" spans="1:9" s="57" customFormat="1" ht="12.75" x14ac:dyDescent="0.2">
      <c r="A134" s="21"/>
      <c r="B134" s="248"/>
      <c r="C134" s="264"/>
      <c r="D134" s="39" t="s">
        <v>222</v>
      </c>
      <c r="E134" s="39" t="s">
        <v>246</v>
      </c>
      <c r="F134" s="39" t="s">
        <v>250</v>
      </c>
      <c r="G134" s="41" t="s">
        <v>195</v>
      </c>
      <c r="H134" s="41" t="s">
        <v>196</v>
      </c>
    </row>
    <row r="135" spans="1:9" s="57" customFormat="1" ht="12.75" x14ac:dyDescent="0.2">
      <c r="A135" s="21"/>
      <c r="B135" s="252">
        <v>1</v>
      </c>
      <c r="C135" s="258"/>
      <c r="D135" s="39">
        <v>2</v>
      </c>
      <c r="E135" s="39">
        <v>3</v>
      </c>
      <c r="F135" s="39">
        <v>4</v>
      </c>
      <c r="G135" s="39">
        <v>5</v>
      </c>
      <c r="H135" s="39">
        <v>6</v>
      </c>
    </row>
    <row r="136" spans="1:9" s="57" customFormat="1" ht="12.75" x14ac:dyDescent="0.2">
      <c r="A136" s="21"/>
      <c r="B136" s="279" t="s">
        <v>70</v>
      </c>
      <c r="C136" s="280"/>
      <c r="D136" s="181">
        <v>579838</v>
      </c>
      <c r="E136" s="182" t="s">
        <v>50</v>
      </c>
      <c r="F136" s="183">
        <v>881661.14</v>
      </c>
      <c r="G136" s="184">
        <f>F136/D136*100</f>
        <v>152.05301135834492</v>
      </c>
      <c r="H136" s="182" t="s">
        <v>50</v>
      </c>
    </row>
    <row r="137" spans="1:9" s="57" customFormat="1" ht="12.75" x14ac:dyDescent="0.2">
      <c r="A137" s="21"/>
      <c r="B137" s="279" t="s">
        <v>71</v>
      </c>
      <c r="C137" s="280"/>
      <c r="D137" s="181">
        <v>573386.91</v>
      </c>
      <c r="E137" s="169" t="s">
        <v>50</v>
      </c>
      <c r="F137" s="183">
        <v>460692.37</v>
      </c>
      <c r="G137" s="184">
        <f t="shared" ref="G137" si="3">F137/D137*100</f>
        <v>80.345812219536015</v>
      </c>
      <c r="H137" s="182" t="s">
        <v>50</v>
      </c>
    </row>
    <row r="138" spans="1:9" s="64" customFormat="1" x14ac:dyDescent="0.25">
      <c r="A138" s="63"/>
      <c r="B138" s="61" t="s">
        <v>199</v>
      </c>
      <c r="C138" s="62"/>
      <c r="D138" s="181">
        <v>0</v>
      </c>
      <c r="E138" s="169"/>
      <c r="F138" s="183">
        <v>393297.12</v>
      </c>
      <c r="G138" s="184">
        <v>0</v>
      </c>
      <c r="H138" s="172"/>
      <c r="I138" s="57"/>
    </row>
    <row r="139" spans="1:9" s="57" customFormat="1" ht="13.5" x14ac:dyDescent="0.2">
      <c r="A139" s="21"/>
      <c r="B139" s="273" t="s">
        <v>72</v>
      </c>
      <c r="C139" s="274"/>
      <c r="D139" s="185">
        <f>D136+D137+D138</f>
        <v>1153224.9100000001</v>
      </c>
      <c r="E139" s="185">
        <v>0</v>
      </c>
      <c r="F139" s="185">
        <f>F136+F137+F138</f>
        <v>1735650.63</v>
      </c>
      <c r="G139" s="186">
        <f>F139/D139*100</f>
        <v>150.50408770653416</v>
      </c>
      <c r="H139" s="187">
        <v>0</v>
      </c>
      <c r="I139" s="64"/>
    </row>
    <row r="140" spans="1:9" s="57" customFormat="1" ht="12.75" x14ac:dyDescent="0.2">
      <c r="A140" s="21"/>
      <c r="B140" s="279" t="s">
        <v>73</v>
      </c>
      <c r="C140" s="280"/>
      <c r="D140" s="181">
        <v>8042.42</v>
      </c>
      <c r="E140" s="169" t="s">
        <v>50</v>
      </c>
      <c r="F140" s="181">
        <v>193767.42</v>
      </c>
      <c r="G140" s="184">
        <f>(F140/D140*100)</f>
        <v>2409.3173447793079</v>
      </c>
      <c r="H140" s="182" t="s">
        <v>50</v>
      </c>
    </row>
    <row r="141" spans="1:9" s="64" customFormat="1" ht="13.5" x14ac:dyDescent="0.25">
      <c r="A141" s="63"/>
      <c r="B141" s="273" t="s">
        <v>74</v>
      </c>
      <c r="C141" s="274"/>
      <c r="D141" s="185">
        <v>8042.42</v>
      </c>
      <c r="E141" s="186">
        <v>0</v>
      </c>
      <c r="F141" s="185">
        <v>193767.42</v>
      </c>
      <c r="G141" s="187">
        <f>F141/D141*100</f>
        <v>2409.3173447793079</v>
      </c>
      <c r="H141" s="187">
        <v>0</v>
      </c>
    </row>
    <row r="142" spans="1:9" s="57" customFormat="1" ht="13.5" x14ac:dyDescent="0.2">
      <c r="A142" s="21"/>
      <c r="B142" s="275" t="s">
        <v>75</v>
      </c>
      <c r="C142" s="276"/>
      <c r="D142" s="185">
        <v>272074.09999999998</v>
      </c>
      <c r="E142" s="186">
        <v>0</v>
      </c>
      <c r="F142" s="185">
        <v>0</v>
      </c>
      <c r="G142" s="187"/>
      <c r="H142" s="187">
        <v>0</v>
      </c>
      <c r="I142" s="64"/>
    </row>
    <row r="143" spans="1:9" s="57" customFormat="1" ht="13.5" x14ac:dyDescent="0.2">
      <c r="A143" s="21"/>
      <c r="B143" s="277" t="s">
        <v>76</v>
      </c>
      <c r="C143" s="278"/>
      <c r="D143" s="188">
        <f>D139+D141+D142</f>
        <v>1433341.4300000002</v>
      </c>
      <c r="E143" s="188">
        <f>E139+E141+E142</f>
        <v>0</v>
      </c>
      <c r="F143" s="188">
        <f>F139+F141+F142</f>
        <v>1929418.0499999998</v>
      </c>
      <c r="G143" s="187">
        <f>F143/D143*100</f>
        <v>134.60980123905298</v>
      </c>
      <c r="H143" s="187">
        <v>0</v>
      </c>
      <c r="I143" s="60"/>
    </row>
    <row r="144" spans="1:9" s="57" customFormat="1" ht="12.75" x14ac:dyDescent="0.2">
      <c r="A144" s="21"/>
      <c r="B144" s="21"/>
      <c r="C144" s="21"/>
      <c r="D144" s="21"/>
      <c r="E144" s="21"/>
      <c r="F144" s="21"/>
      <c r="G144" s="21"/>
      <c r="H144" s="21"/>
      <c r="I144" s="58"/>
    </row>
    <row r="145" spans="1:9" s="57" customFormat="1" ht="12.75" x14ac:dyDescent="0.2">
      <c r="A145" s="21"/>
      <c r="B145" s="21"/>
      <c r="C145" s="21"/>
      <c r="D145" s="21"/>
      <c r="E145" s="21"/>
      <c r="F145" s="21"/>
      <c r="G145" s="21"/>
      <c r="H145" s="21"/>
      <c r="I145" s="58"/>
    </row>
    <row r="146" spans="1:9" s="57" customFormat="1" ht="12.75" x14ac:dyDescent="0.2">
      <c r="A146" s="21"/>
      <c r="B146" s="21"/>
      <c r="C146" s="21"/>
      <c r="D146" s="21"/>
      <c r="E146" s="21"/>
      <c r="F146" s="21"/>
      <c r="G146" s="21"/>
      <c r="H146" s="21"/>
      <c r="I146" s="58"/>
    </row>
    <row r="147" spans="1:9" s="57" customFormat="1" ht="12.75" x14ac:dyDescent="0.2">
      <c r="A147" s="21"/>
      <c r="B147" s="224" t="s">
        <v>77</v>
      </c>
      <c r="C147" s="240"/>
      <c r="D147" s="240"/>
      <c r="E147" s="240"/>
      <c r="F147" s="240"/>
      <c r="G147" s="240"/>
      <c r="H147" s="240"/>
      <c r="I147" s="240"/>
    </row>
    <row r="148" spans="1:9" s="57" customFormat="1" ht="12.75" x14ac:dyDescent="0.2">
      <c r="A148" s="21"/>
      <c r="B148" s="14"/>
      <c r="C148" s="85"/>
      <c r="D148" s="85"/>
      <c r="E148" s="85"/>
      <c r="F148" s="85"/>
      <c r="G148" s="85"/>
      <c r="H148" s="85"/>
      <c r="I148" s="85"/>
    </row>
    <row r="149" spans="1:9" s="57" customFormat="1" ht="12.75" x14ac:dyDescent="0.2">
      <c r="A149" s="21"/>
      <c r="B149" s="271" t="s">
        <v>78</v>
      </c>
      <c r="C149" s="272"/>
      <c r="D149" s="272"/>
      <c r="E149" s="272"/>
      <c r="F149" s="272"/>
      <c r="G149" s="272"/>
      <c r="H149" s="272"/>
      <c r="I149" s="272"/>
    </row>
    <row r="150" spans="1:9" s="57" customFormat="1" ht="13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58"/>
    </row>
    <row r="151" spans="1:9" s="57" customFormat="1" ht="14.25" customHeight="1" x14ac:dyDescent="0.2">
      <c r="A151" s="21"/>
      <c r="B151" s="59" t="s">
        <v>79</v>
      </c>
      <c r="C151" s="21"/>
      <c r="D151" s="21"/>
      <c r="E151" s="21"/>
      <c r="F151" s="21"/>
      <c r="G151" s="21"/>
      <c r="H151" s="21"/>
      <c r="I151" s="58"/>
    </row>
    <row r="152" spans="1:9" s="57" customFormat="1" ht="12.75" x14ac:dyDescent="0.2">
      <c r="A152" s="21"/>
      <c r="B152" s="21"/>
      <c r="C152" s="21"/>
      <c r="D152" s="21"/>
      <c r="E152" s="21"/>
      <c r="F152" s="21"/>
      <c r="G152" s="21"/>
      <c r="H152" s="21"/>
      <c r="I152" s="58"/>
    </row>
    <row r="153" spans="1:9" s="57" customFormat="1" ht="12.75" x14ac:dyDescent="0.2">
      <c r="A153" s="21"/>
      <c r="B153" s="246"/>
      <c r="C153" s="263"/>
      <c r="D153" s="40" t="s">
        <v>63</v>
      </c>
      <c r="E153" s="40" t="s">
        <v>48</v>
      </c>
      <c r="F153" s="40" t="s">
        <v>63</v>
      </c>
      <c r="G153" s="40" t="s">
        <v>25</v>
      </c>
      <c r="H153" s="40" t="s">
        <v>25</v>
      </c>
      <c r="I153" s="123"/>
    </row>
    <row r="154" spans="1:9" s="57" customFormat="1" ht="12.75" x14ac:dyDescent="0.2">
      <c r="A154" s="21"/>
      <c r="B154" s="248"/>
      <c r="C154" s="264"/>
      <c r="D154" s="39" t="s">
        <v>222</v>
      </c>
      <c r="E154" s="39" t="s">
        <v>246</v>
      </c>
      <c r="F154" s="39" t="s">
        <v>250</v>
      </c>
      <c r="G154" s="41" t="s">
        <v>195</v>
      </c>
      <c r="H154" s="41" t="s">
        <v>196</v>
      </c>
    </row>
    <row r="155" spans="1:9" s="57" customFormat="1" ht="14.45" customHeight="1" x14ac:dyDescent="0.2">
      <c r="A155" s="21"/>
      <c r="B155" s="252">
        <v>1</v>
      </c>
      <c r="C155" s="258"/>
      <c r="D155" s="39">
        <v>2</v>
      </c>
      <c r="E155" s="39">
        <v>3</v>
      </c>
      <c r="F155" s="39">
        <v>4</v>
      </c>
      <c r="G155" s="39">
        <v>5</v>
      </c>
      <c r="H155" s="39">
        <v>6</v>
      </c>
    </row>
    <row r="156" spans="1:9" s="57" customFormat="1" x14ac:dyDescent="0.2">
      <c r="A156" s="21"/>
      <c r="B156" s="54" t="s">
        <v>80</v>
      </c>
      <c r="C156" s="55"/>
      <c r="D156" s="168">
        <v>0</v>
      </c>
      <c r="E156" s="172" t="s">
        <v>50</v>
      </c>
      <c r="F156" s="168">
        <v>0</v>
      </c>
      <c r="G156" s="189">
        <v>0</v>
      </c>
      <c r="H156" s="172" t="s">
        <v>50</v>
      </c>
    </row>
    <row r="157" spans="1:9" s="60" customFormat="1" x14ac:dyDescent="0.2">
      <c r="A157" s="59"/>
      <c r="B157" s="246" t="s">
        <v>81</v>
      </c>
      <c r="C157" s="267"/>
      <c r="D157" s="168">
        <v>0</v>
      </c>
      <c r="E157" s="172" t="s">
        <v>50</v>
      </c>
      <c r="F157" s="168">
        <v>114.83</v>
      </c>
      <c r="G157" s="189">
        <v>0</v>
      </c>
      <c r="H157" s="172" t="s">
        <v>50</v>
      </c>
      <c r="I157" s="57"/>
    </row>
    <row r="158" spans="1:9" s="60" customFormat="1" x14ac:dyDescent="0.2">
      <c r="A158" s="59"/>
      <c r="B158" s="217" t="s">
        <v>251</v>
      </c>
      <c r="C158" s="218"/>
      <c r="D158" s="219">
        <v>0</v>
      </c>
      <c r="E158" s="172"/>
      <c r="F158" s="219">
        <v>1.48</v>
      </c>
      <c r="G158" s="220">
        <v>0</v>
      </c>
      <c r="H158" s="172" t="s">
        <v>252</v>
      </c>
      <c r="I158" s="57"/>
    </row>
    <row r="159" spans="1:9" s="57" customFormat="1" ht="12.75" x14ac:dyDescent="0.2">
      <c r="A159" s="21"/>
      <c r="B159" s="259" t="s">
        <v>82</v>
      </c>
      <c r="C159" s="259"/>
      <c r="D159" s="173">
        <f>D156+D157</f>
        <v>0</v>
      </c>
      <c r="E159" s="173">
        <v>0</v>
      </c>
      <c r="F159" s="173">
        <v>116.31</v>
      </c>
      <c r="G159" s="180">
        <v>0</v>
      </c>
      <c r="H159" s="180">
        <v>0</v>
      </c>
      <c r="I159" s="60"/>
    </row>
    <row r="160" spans="1:9" s="57" customFormat="1" ht="12.75" x14ac:dyDescent="0.2">
      <c r="A160" s="21"/>
      <c r="C160" s="21"/>
      <c r="D160" s="21"/>
      <c r="E160" s="21"/>
      <c r="F160" s="21"/>
      <c r="G160" s="21"/>
      <c r="H160" s="21"/>
      <c r="I160" s="58"/>
    </row>
    <row r="161" spans="1:9" s="57" customFormat="1" ht="15" customHeight="1" x14ac:dyDescent="0.2">
      <c r="A161" s="21"/>
      <c r="B161" s="59" t="s">
        <v>83</v>
      </c>
      <c r="C161" s="21"/>
      <c r="D161" s="21"/>
      <c r="E161" s="21"/>
      <c r="F161" s="21"/>
      <c r="G161" s="21"/>
      <c r="H161" s="21"/>
      <c r="I161" s="58"/>
    </row>
    <row r="162" spans="1:9" s="57" customFormat="1" ht="12.75" x14ac:dyDescent="0.2">
      <c r="A162" s="21"/>
      <c r="B162" s="59"/>
      <c r="C162" s="21"/>
      <c r="D162" s="21"/>
      <c r="E162" s="21"/>
      <c r="F162" s="21"/>
      <c r="G162" s="21"/>
      <c r="H162" s="21"/>
      <c r="I162" s="58"/>
    </row>
    <row r="163" spans="1:9" s="57" customFormat="1" ht="12.75" x14ac:dyDescent="0.2">
      <c r="A163" s="21"/>
      <c r="B163" s="246"/>
      <c r="C163" s="263"/>
      <c r="D163" s="40" t="s">
        <v>63</v>
      </c>
      <c r="E163" s="40" t="s">
        <v>48</v>
      </c>
      <c r="F163" s="40" t="s">
        <v>63</v>
      </c>
      <c r="G163" s="40" t="s">
        <v>25</v>
      </c>
      <c r="H163" s="40" t="s">
        <v>25</v>
      </c>
    </row>
    <row r="164" spans="1:9" s="57" customFormat="1" ht="12.75" x14ac:dyDescent="0.2">
      <c r="A164" s="21"/>
      <c r="B164" s="248"/>
      <c r="C164" s="264"/>
      <c r="D164" s="39" t="s">
        <v>222</v>
      </c>
      <c r="E164" s="39" t="s">
        <v>246</v>
      </c>
      <c r="F164" s="39" t="s">
        <v>250</v>
      </c>
      <c r="G164" s="41" t="s">
        <v>195</v>
      </c>
      <c r="H164" s="41" t="s">
        <v>196</v>
      </c>
    </row>
    <row r="165" spans="1:9" s="57" customFormat="1" ht="14.45" customHeight="1" x14ac:dyDescent="0.2">
      <c r="A165" s="21"/>
      <c r="B165" s="252">
        <v>1</v>
      </c>
      <c r="C165" s="258"/>
      <c r="D165" s="39">
        <v>2</v>
      </c>
      <c r="E165" s="39">
        <v>3</v>
      </c>
      <c r="F165" s="39">
        <v>4</v>
      </c>
      <c r="G165" s="39">
        <v>5</v>
      </c>
      <c r="H165" s="39">
        <v>6</v>
      </c>
    </row>
    <row r="166" spans="1:9" s="57" customFormat="1" x14ac:dyDescent="0.2">
      <c r="A166" s="21"/>
      <c r="B166" s="254" t="s">
        <v>84</v>
      </c>
      <c r="C166" s="256"/>
      <c r="D166" s="168">
        <v>682.58</v>
      </c>
      <c r="E166" s="172" t="s">
        <v>50</v>
      </c>
      <c r="F166" s="168">
        <v>5957.81</v>
      </c>
      <c r="G166" s="189">
        <f>F166/D166*100</f>
        <v>872.83688358873678</v>
      </c>
      <c r="H166" s="172" t="s">
        <v>50</v>
      </c>
    </row>
    <row r="167" spans="1:9" s="57" customFormat="1" x14ac:dyDescent="0.2">
      <c r="A167" s="21"/>
      <c r="B167" s="246" t="s">
        <v>85</v>
      </c>
      <c r="C167" s="267"/>
      <c r="D167" s="168">
        <v>6133.59</v>
      </c>
      <c r="E167" s="172" t="s">
        <v>50</v>
      </c>
      <c r="F167" s="168">
        <v>7901.39</v>
      </c>
      <c r="G167" s="189">
        <v>128.82</v>
      </c>
      <c r="H167" s="172" t="s">
        <v>50</v>
      </c>
    </row>
    <row r="168" spans="1:9" s="57" customFormat="1" x14ac:dyDescent="0.2">
      <c r="A168" s="21"/>
      <c r="B168" s="254" t="s">
        <v>86</v>
      </c>
      <c r="C168" s="256"/>
      <c r="D168" s="168">
        <v>15526.07</v>
      </c>
      <c r="E168" s="172" t="s">
        <v>50</v>
      </c>
      <c r="F168" s="168">
        <v>31635.98</v>
      </c>
      <c r="G168" s="189">
        <f t="shared" ref="G168:G170" si="4">SUM(F168/D168*100)</f>
        <v>203.76038495253468</v>
      </c>
      <c r="H168" s="172" t="s">
        <v>50</v>
      </c>
    </row>
    <row r="169" spans="1:9" s="60" customFormat="1" x14ac:dyDescent="0.2">
      <c r="A169" s="59"/>
      <c r="B169" s="246" t="s">
        <v>87</v>
      </c>
      <c r="C169" s="267"/>
      <c r="D169" s="168">
        <v>1093.7</v>
      </c>
      <c r="E169" s="172" t="s">
        <v>50</v>
      </c>
      <c r="F169" s="168">
        <v>1785.28</v>
      </c>
      <c r="G169" s="189">
        <f t="shared" si="4"/>
        <v>163.23306208283805</v>
      </c>
      <c r="H169" s="172" t="s">
        <v>50</v>
      </c>
      <c r="I169" s="57"/>
    </row>
    <row r="170" spans="1:9" s="64" customFormat="1" ht="13.5" x14ac:dyDescent="0.25">
      <c r="A170" s="63"/>
      <c r="B170" s="259" t="s">
        <v>88</v>
      </c>
      <c r="C170" s="259"/>
      <c r="D170" s="173">
        <f>D166+D167+D168+D169</f>
        <v>23435.94</v>
      </c>
      <c r="E170" s="173">
        <v>0</v>
      </c>
      <c r="F170" s="173">
        <f>F166+F167+F168+F169</f>
        <v>47280.46</v>
      </c>
      <c r="G170" s="180">
        <f t="shared" si="4"/>
        <v>201.74339070675211</v>
      </c>
      <c r="H170" s="180">
        <v>0</v>
      </c>
      <c r="I170" s="60"/>
    </row>
    <row r="171" spans="1:9" s="57" customFormat="1" ht="13.5" x14ac:dyDescent="0.2">
      <c r="A171" s="21"/>
      <c r="B171" s="260" t="s">
        <v>89</v>
      </c>
      <c r="C171" s="260"/>
      <c r="D171" s="190">
        <f>D159+D170</f>
        <v>23435.94</v>
      </c>
      <c r="E171" s="190">
        <f>E159+E170</f>
        <v>0</v>
      </c>
      <c r="F171" s="190">
        <f>F170+F159</f>
        <v>47396.77</v>
      </c>
      <c r="G171" s="191">
        <f>F171/D171*100</f>
        <v>202.23967973975016</v>
      </c>
      <c r="H171" s="191">
        <v>0</v>
      </c>
      <c r="I171" s="64"/>
    </row>
    <row r="172" spans="1:9" s="57" customFormat="1" ht="13.5" x14ac:dyDescent="0.2">
      <c r="A172" s="21"/>
      <c r="B172" s="81"/>
      <c r="C172" s="81"/>
      <c r="D172" s="82"/>
      <c r="E172" s="82"/>
      <c r="F172" s="82"/>
      <c r="G172" s="140"/>
      <c r="H172" s="140"/>
      <c r="I172" s="64"/>
    </row>
    <row r="173" spans="1:9" s="57" customFormat="1" ht="13.5" x14ac:dyDescent="0.2">
      <c r="A173" s="21"/>
      <c r="B173" s="81"/>
      <c r="C173" s="81"/>
      <c r="D173" s="82"/>
      <c r="E173" s="82"/>
      <c r="F173" s="82"/>
      <c r="G173" s="140"/>
      <c r="H173" s="140"/>
      <c r="I173" s="64"/>
    </row>
    <row r="174" spans="1:9" s="57" customFormat="1" ht="13.5" x14ac:dyDescent="0.2">
      <c r="A174" s="21"/>
      <c r="B174" s="81"/>
      <c r="C174" s="81"/>
      <c r="D174" s="82"/>
      <c r="E174" s="82"/>
      <c r="F174" s="82"/>
      <c r="G174" s="140"/>
      <c r="H174" s="140"/>
      <c r="I174" s="64"/>
    </row>
    <row r="175" spans="1:9" s="57" customFormat="1" ht="13.5" x14ac:dyDescent="0.2">
      <c r="A175" s="21"/>
      <c r="B175" s="81"/>
      <c r="C175" s="81"/>
      <c r="D175" s="82"/>
      <c r="E175" s="82"/>
      <c r="F175" s="82"/>
      <c r="G175" s="140"/>
      <c r="H175" s="140"/>
      <c r="I175" s="64"/>
    </row>
    <row r="176" spans="1:9" s="57" customFormat="1" ht="35.25" customHeight="1" x14ac:dyDescent="0.2">
      <c r="A176" s="21"/>
      <c r="B176" s="224" t="s">
        <v>90</v>
      </c>
      <c r="C176" s="240"/>
      <c r="D176" s="240"/>
      <c r="E176" s="240"/>
      <c r="F176" s="240"/>
      <c r="G176" s="240"/>
      <c r="H176" s="240"/>
      <c r="I176" s="240"/>
    </row>
    <row r="177" spans="1:9" s="57" customFormat="1" ht="19.5" customHeight="1" x14ac:dyDescent="0.2">
      <c r="A177" s="21"/>
      <c r="B177" s="192" t="s">
        <v>253</v>
      </c>
      <c r="C177" s="147"/>
      <c r="D177" s="147"/>
      <c r="E177" s="147"/>
      <c r="F177" s="21"/>
      <c r="G177" s="21"/>
      <c r="H177" s="21"/>
      <c r="I177" s="58"/>
    </row>
    <row r="178" spans="1:9" s="57" customFormat="1" ht="0.75" customHeight="1" x14ac:dyDescent="0.2">
      <c r="A178" s="21"/>
      <c r="B178" s="59"/>
      <c r="C178" s="21"/>
      <c r="D178" s="21"/>
      <c r="E178" s="21"/>
      <c r="F178" s="21"/>
      <c r="G178" s="21"/>
      <c r="H178" s="21"/>
      <c r="I178" s="58"/>
    </row>
    <row r="179" spans="1:9" s="57" customFormat="1" ht="20.25" customHeight="1" x14ac:dyDescent="0.2">
      <c r="A179" s="21"/>
      <c r="B179" s="59"/>
      <c r="C179" s="21"/>
      <c r="D179" s="21"/>
      <c r="E179" s="21"/>
      <c r="F179" s="21"/>
      <c r="G179" s="21"/>
      <c r="H179" s="21"/>
      <c r="I179" s="58"/>
    </row>
    <row r="180" spans="1:9" s="57" customFormat="1" ht="16.5" customHeight="1" x14ac:dyDescent="0.2">
      <c r="A180" s="21"/>
      <c r="B180" s="59" t="s">
        <v>91</v>
      </c>
      <c r="C180" s="21"/>
      <c r="D180" s="21"/>
      <c r="E180" s="21"/>
      <c r="F180" s="21"/>
      <c r="G180" s="21"/>
      <c r="H180" s="21"/>
      <c r="I180" s="58"/>
    </row>
    <row r="181" spans="1:9" s="57" customFormat="1" ht="12.75" x14ac:dyDescent="0.2">
      <c r="A181" s="21"/>
      <c r="B181" s="21"/>
      <c r="C181" s="21"/>
      <c r="D181" s="21"/>
      <c r="E181" s="21"/>
      <c r="F181" s="21"/>
      <c r="G181" s="21"/>
      <c r="H181" s="21"/>
      <c r="I181" s="58"/>
    </row>
    <row r="182" spans="1:9" s="57" customFormat="1" ht="12.75" x14ac:dyDescent="0.2">
      <c r="A182" s="21"/>
      <c r="B182" s="246"/>
      <c r="C182" s="263"/>
      <c r="D182" s="40" t="s">
        <v>63</v>
      </c>
      <c r="E182" s="40" t="s">
        <v>48</v>
      </c>
      <c r="F182" s="40" t="s">
        <v>63</v>
      </c>
      <c r="G182" s="40" t="s">
        <v>25</v>
      </c>
      <c r="H182" s="40" t="s">
        <v>25</v>
      </c>
    </row>
    <row r="183" spans="1:9" s="57" customFormat="1" ht="12.75" x14ac:dyDescent="0.2">
      <c r="A183" s="21"/>
      <c r="B183" s="248"/>
      <c r="C183" s="264"/>
      <c r="D183" s="39" t="s">
        <v>222</v>
      </c>
      <c r="E183" s="39" t="s">
        <v>246</v>
      </c>
      <c r="F183" s="39" t="s">
        <v>250</v>
      </c>
      <c r="G183" s="41" t="s">
        <v>195</v>
      </c>
      <c r="H183" s="41" t="s">
        <v>196</v>
      </c>
    </row>
    <row r="184" spans="1:9" s="57" customFormat="1" ht="12.75" x14ac:dyDescent="0.2">
      <c r="A184" s="21"/>
      <c r="B184" s="252">
        <v>1</v>
      </c>
      <c r="C184" s="258"/>
      <c r="D184" s="39">
        <v>2</v>
      </c>
      <c r="E184" s="39">
        <v>3</v>
      </c>
      <c r="F184" s="39">
        <v>4</v>
      </c>
      <c r="G184" s="39">
        <v>5</v>
      </c>
      <c r="H184" s="39">
        <v>6</v>
      </c>
    </row>
    <row r="185" spans="1:9" s="57" customFormat="1" ht="12" customHeight="1" x14ac:dyDescent="0.2">
      <c r="A185" s="21"/>
      <c r="B185" s="265" t="s">
        <v>92</v>
      </c>
      <c r="C185" s="266"/>
      <c r="D185" s="193">
        <v>0</v>
      </c>
      <c r="E185" s="193" t="s">
        <v>50</v>
      </c>
      <c r="F185" s="193">
        <v>0</v>
      </c>
      <c r="G185" s="193">
        <v>0</v>
      </c>
      <c r="H185" s="193" t="s">
        <v>50</v>
      </c>
    </row>
    <row r="186" spans="1:9" s="57" customFormat="1" ht="12" customHeight="1" x14ac:dyDescent="0.2">
      <c r="A186" s="21"/>
      <c r="B186" s="265" t="s">
        <v>93</v>
      </c>
      <c r="C186" s="266"/>
      <c r="D186" s="175">
        <v>0</v>
      </c>
      <c r="E186" s="176" t="s">
        <v>50</v>
      </c>
      <c r="F186" s="175">
        <v>0</v>
      </c>
      <c r="G186" s="194">
        <v>0</v>
      </c>
      <c r="H186" s="193" t="s">
        <v>50</v>
      </c>
    </row>
    <row r="187" spans="1:9" s="60" customFormat="1" ht="12.75" x14ac:dyDescent="0.2">
      <c r="A187" s="59"/>
      <c r="B187" s="265" t="s">
        <v>94</v>
      </c>
      <c r="C187" s="266"/>
      <c r="D187" s="175">
        <v>27516.94</v>
      </c>
      <c r="E187" s="176" t="s">
        <v>50</v>
      </c>
      <c r="F187" s="175">
        <v>16222.32</v>
      </c>
      <c r="G187" s="194">
        <f>F187/D187*100</f>
        <v>58.953938919080393</v>
      </c>
      <c r="H187" s="193" t="s">
        <v>50</v>
      </c>
      <c r="I187" s="57"/>
    </row>
    <row r="188" spans="1:9" s="57" customFormat="1" ht="12.75" x14ac:dyDescent="0.2">
      <c r="A188" s="21"/>
      <c r="B188" s="269" t="s">
        <v>95</v>
      </c>
      <c r="C188" s="270"/>
      <c r="D188" s="195">
        <f>D186+D187</f>
        <v>27516.94</v>
      </c>
      <c r="E188" s="195">
        <v>0</v>
      </c>
      <c r="F188" s="195">
        <f>F186+F187</f>
        <v>16222.32</v>
      </c>
      <c r="G188" s="180">
        <f>F188/D188*100</f>
        <v>58.953938919080393</v>
      </c>
      <c r="H188" s="196">
        <v>0</v>
      </c>
      <c r="I188" s="60"/>
    </row>
    <row r="189" spans="1:9" s="57" customFormat="1" ht="12.75" x14ac:dyDescent="0.2">
      <c r="A189" s="21"/>
      <c r="B189" s="265" t="s">
        <v>96</v>
      </c>
      <c r="C189" s="266"/>
      <c r="D189" s="175">
        <v>20.36</v>
      </c>
      <c r="E189" s="176" t="s">
        <v>50</v>
      </c>
      <c r="F189" s="175">
        <v>0</v>
      </c>
      <c r="G189" s="197">
        <f>F189/D189*100</f>
        <v>0</v>
      </c>
      <c r="H189" s="176" t="s">
        <v>50</v>
      </c>
    </row>
    <row r="190" spans="1:9" s="57" customFormat="1" x14ac:dyDescent="0.2">
      <c r="A190" s="21"/>
      <c r="B190" s="254" t="s">
        <v>97</v>
      </c>
      <c r="C190" s="256"/>
      <c r="D190" s="168">
        <v>141.25</v>
      </c>
      <c r="E190" s="172" t="s">
        <v>50</v>
      </c>
      <c r="F190" s="168">
        <v>62.78</v>
      </c>
      <c r="G190" s="189">
        <f>F190/D190*100</f>
        <v>44.446017699115039</v>
      </c>
      <c r="H190" s="172" t="s">
        <v>50</v>
      </c>
    </row>
    <row r="191" spans="1:9" s="57" customFormat="1" x14ac:dyDescent="0.2">
      <c r="A191" s="21"/>
      <c r="B191" s="246" t="s">
        <v>98</v>
      </c>
      <c r="C191" s="267"/>
      <c r="D191" s="168">
        <v>163159.06</v>
      </c>
      <c r="E191" s="172" t="s">
        <v>50</v>
      </c>
      <c r="F191" s="168">
        <v>135835.62</v>
      </c>
      <c r="G191" s="189">
        <f t="shared" ref="G191:G192" si="5">F191/D191*100</f>
        <v>83.253495086328641</v>
      </c>
      <c r="H191" s="172" t="s">
        <v>50</v>
      </c>
    </row>
    <row r="192" spans="1:9" s="60" customFormat="1" x14ac:dyDescent="0.2">
      <c r="A192" s="59"/>
      <c r="B192" s="254" t="s">
        <v>99</v>
      </c>
      <c r="C192" s="256"/>
      <c r="D192" s="168">
        <v>39640.019999999997</v>
      </c>
      <c r="E192" s="172" t="s">
        <v>50</v>
      </c>
      <c r="F192" s="168">
        <v>13730.1</v>
      </c>
      <c r="G192" s="189">
        <f t="shared" si="5"/>
        <v>34.636965369845932</v>
      </c>
      <c r="H192" s="172" t="s">
        <v>50</v>
      </c>
      <c r="I192" s="57"/>
    </row>
    <row r="193" spans="1:9" s="57" customFormat="1" ht="12.75" x14ac:dyDescent="0.2">
      <c r="A193" s="21"/>
      <c r="B193" s="259" t="s">
        <v>100</v>
      </c>
      <c r="C193" s="259"/>
      <c r="D193" s="173">
        <f>D189+D190+D191+D192</f>
        <v>202960.68999999997</v>
      </c>
      <c r="E193" s="173">
        <v>0</v>
      </c>
      <c r="F193" s="173">
        <f>F189+F190+F191+F192</f>
        <v>149628.5</v>
      </c>
      <c r="G193" s="180">
        <f>F193/D193*100</f>
        <v>73.722896783608689</v>
      </c>
      <c r="H193" s="180">
        <v>0</v>
      </c>
      <c r="I193" s="60"/>
    </row>
    <row r="194" spans="1:9" s="57" customFormat="1" ht="27.75" customHeight="1" x14ac:dyDescent="0.2">
      <c r="A194" s="21"/>
      <c r="B194" s="21"/>
      <c r="C194" s="21"/>
      <c r="D194" s="21"/>
      <c r="E194" s="21"/>
      <c r="F194" s="21"/>
      <c r="G194" s="21"/>
      <c r="H194" s="21"/>
      <c r="I194" s="58"/>
    </row>
    <row r="195" spans="1:9" s="57" customFormat="1" x14ac:dyDescent="0.2">
      <c r="A195" s="21"/>
      <c r="B195" s="268" t="s">
        <v>101</v>
      </c>
      <c r="C195" s="268"/>
      <c r="D195" s="268"/>
      <c r="E195" s="268"/>
      <c r="F195" s="268"/>
      <c r="G195" s="268"/>
      <c r="H195" s="268"/>
      <c r="I195" s="86"/>
    </row>
    <row r="196" spans="1:9" s="57" customFormat="1" ht="12.75" x14ac:dyDescent="0.2">
      <c r="A196" s="21"/>
      <c r="B196" s="21"/>
      <c r="C196" s="21"/>
      <c r="D196" s="21"/>
      <c r="E196" s="21"/>
      <c r="F196" s="21"/>
      <c r="G196" s="21"/>
      <c r="H196" s="21"/>
      <c r="I196" s="58"/>
    </row>
    <row r="197" spans="1:9" s="57" customFormat="1" ht="12.75" x14ac:dyDescent="0.2">
      <c r="A197" s="21"/>
      <c r="B197" s="59" t="s">
        <v>102</v>
      </c>
      <c r="C197" s="21"/>
      <c r="D197" s="21"/>
      <c r="E197" s="21"/>
      <c r="F197" s="21"/>
      <c r="G197" s="21"/>
      <c r="H197" s="21"/>
      <c r="I197" s="58"/>
    </row>
    <row r="198" spans="1:9" s="57" customFormat="1" ht="12.75" x14ac:dyDescent="0.2">
      <c r="A198" s="21"/>
      <c r="B198" s="246"/>
      <c r="C198" s="263"/>
      <c r="D198" s="40" t="s">
        <v>63</v>
      </c>
      <c r="E198" s="40" t="s">
        <v>48</v>
      </c>
      <c r="F198" s="40" t="s">
        <v>63</v>
      </c>
      <c r="G198" s="40" t="s">
        <v>25</v>
      </c>
      <c r="H198" s="40" t="s">
        <v>25</v>
      </c>
    </row>
    <row r="199" spans="1:9" s="57" customFormat="1" ht="12.75" x14ac:dyDescent="0.2">
      <c r="A199" s="21"/>
      <c r="B199" s="248"/>
      <c r="C199" s="264"/>
      <c r="D199" s="39" t="s">
        <v>221</v>
      </c>
      <c r="E199" s="39" t="s">
        <v>246</v>
      </c>
      <c r="F199" s="39" t="s">
        <v>247</v>
      </c>
      <c r="G199" s="41" t="s">
        <v>195</v>
      </c>
      <c r="H199" s="41" t="s">
        <v>196</v>
      </c>
    </row>
    <row r="200" spans="1:9" s="57" customFormat="1" ht="12.75" x14ac:dyDescent="0.2">
      <c r="A200" s="21"/>
      <c r="B200" s="252">
        <v>1</v>
      </c>
      <c r="C200" s="258"/>
      <c r="D200" s="39">
        <v>2</v>
      </c>
      <c r="E200" s="39">
        <v>3</v>
      </c>
      <c r="F200" s="39">
        <v>4</v>
      </c>
      <c r="G200" s="39">
        <v>5</v>
      </c>
      <c r="H200" s="39">
        <v>6</v>
      </c>
    </row>
    <row r="201" spans="1:9" s="57" customFormat="1" x14ac:dyDescent="0.2">
      <c r="A201" s="21"/>
      <c r="B201" s="254" t="s">
        <v>103</v>
      </c>
      <c r="C201" s="256"/>
      <c r="D201" s="168">
        <v>260.33999999999997</v>
      </c>
      <c r="E201" s="172" t="s">
        <v>50</v>
      </c>
      <c r="F201" s="168">
        <v>1796.18</v>
      </c>
      <c r="G201" s="189">
        <f>F201/D201*100</f>
        <v>689.93623722824009</v>
      </c>
      <c r="H201" s="172" t="s">
        <v>50</v>
      </c>
    </row>
    <row r="202" spans="1:9" s="57" customFormat="1" x14ac:dyDescent="0.2">
      <c r="A202" s="21"/>
      <c r="B202" s="246" t="s">
        <v>104</v>
      </c>
      <c r="C202" s="267"/>
      <c r="D202" s="168">
        <v>77242.13</v>
      </c>
      <c r="E202" s="172" t="s">
        <v>50</v>
      </c>
      <c r="F202" s="168">
        <v>85005.440000000002</v>
      </c>
      <c r="G202" s="189">
        <f>F202/D202*100</f>
        <v>110.05061615985991</v>
      </c>
      <c r="H202" s="172" t="s">
        <v>50</v>
      </c>
    </row>
    <row r="203" spans="1:9" s="60" customFormat="1" x14ac:dyDescent="0.2">
      <c r="A203" s="59"/>
      <c r="B203" s="254" t="s">
        <v>105</v>
      </c>
      <c r="C203" s="256"/>
      <c r="D203" s="170" t="s">
        <v>50</v>
      </c>
      <c r="E203" s="172" t="s">
        <v>50</v>
      </c>
      <c r="F203" s="170" t="s">
        <v>50</v>
      </c>
      <c r="G203" s="197" t="s">
        <v>50</v>
      </c>
      <c r="H203" s="172" t="s">
        <v>50</v>
      </c>
      <c r="I203" s="57"/>
    </row>
    <row r="204" spans="1:9" s="60" customFormat="1" ht="12.75" x14ac:dyDescent="0.2">
      <c r="A204" s="59"/>
      <c r="B204" s="259" t="s">
        <v>106</v>
      </c>
      <c r="C204" s="259"/>
      <c r="D204" s="173">
        <f>D202+D201</f>
        <v>77502.47</v>
      </c>
      <c r="E204" s="173">
        <v>0</v>
      </c>
      <c r="F204" s="173">
        <f>F201+F202</f>
        <v>86801.62</v>
      </c>
      <c r="G204" s="180">
        <f>F204/D204*100</f>
        <v>111.99852082133638</v>
      </c>
      <c r="H204" s="180">
        <v>0</v>
      </c>
    </row>
    <row r="205" spans="1:9" s="57" customFormat="1" ht="13.5" x14ac:dyDescent="0.2">
      <c r="A205" s="21"/>
      <c r="B205" s="260" t="s">
        <v>107</v>
      </c>
      <c r="C205" s="260"/>
      <c r="D205" s="190">
        <f>D188+D193+D204</f>
        <v>307980.09999999998</v>
      </c>
      <c r="E205" s="190">
        <f>E188+E193+E204</f>
        <v>0</v>
      </c>
      <c r="F205" s="190">
        <f>F188+F193+F204</f>
        <v>252652.44</v>
      </c>
      <c r="G205" s="191">
        <f>F205/D205*100</f>
        <v>82.035313320568449</v>
      </c>
      <c r="H205" s="191">
        <v>0</v>
      </c>
      <c r="I205" s="60"/>
    </row>
    <row r="206" spans="1:9" s="57" customFormat="1" ht="13.5" x14ac:dyDescent="0.2">
      <c r="A206" s="21"/>
      <c r="B206" s="81"/>
      <c r="C206" s="81"/>
      <c r="D206" s="82"/>
      <c r="E206" s="82"/>
      <c r="F206" s="82"/>
      <c r="G206" s="83"/>
      <c r="H206" s="83"/>
      <c r="I206" s="84"/>
    </row>
    <row r="207" spans="1:9" s="57" customFormat="1" ht="12.75" x14ac:dyDescent="0.2">
      <c r="A207" s="21"/>
      <c r="B207" s="224" t="s">
        <v>108</v>
      </c>
      <c r="C207" s="240"/>
      <c r="D207" s="240"/>
      <c r="E207" s="240"/>
      <c r="F207" s="240"/>
      <c r="G207" s="240"/>
      <c r="H207" s="240"/>
      <c r="I207" s="240"/>
    </row>
    <row r="208" spans="1:9" s="57" customFormat="1" ht="12.75" x14ac:dyDescent="0.2">
      <c r="A208" s="21"/>
      <c r="B208" s="21"/>
      <c r="C208" s="21"/>
      <c r="D208" s="21"/>
      <c r="E208" s="21"/>
      <c r="F208" s="21"/>
      <c r="G208" s="21"/>
      <c r="H208" s="21"/>
      <c r="I208" s="58"/>
    </row>
    <row r="209" spans="1:9" s="57" customFormat="1" ht="12.75" x14ac:dyDescent="0.2">
      <c r="A209" s="21"/>
      <c r="B209" s="246"/>
      <c r="C209" s="263"/>
      <c r="D209" s="40" t="s">
        <v>63</v>
      </c>
      <c r="E209" s="40" t="s">
        <v>48</v>
      </c>
      <c r="F209" s="40" t="s">
        <v>63</v>
      </c>
      <c r="G209" s="40" t="s">
        <v>25</v>
      </c>
      <c r="H209" s="40" t="s">
        <v>25</v>
      </c>
    </row>
    <row r="210" spans="1:9" s="57" customFormat="1" ht="12.75" x14ac:dyDescent="0.2">
      <c r="A210" s="21"/>
      <c r="B210" s="248"/>
      <c r="C210" s="264"/>
      <c r="D210" s="39" t="s">
        <v>221</v>
      </c>
      <c r="E210" s="39" t="s">
        <v>246</v>
      </c>
      <c r="F210" s="39" t="s">
        <v>247</v>
      </c>
      <c r="G210" s="41" t="s">
        <v>195</v>
      </c>
      <c r="H210" s="41" t="s">
        <v>196</v>
      </c>
    </row>
    <row r="211" spans="1:9" s="57" customFormat="1" ht="12.75" x14ac:dyDescent="0.2">
      <c r="A211" s="21"/>
      <c r="B211" s="252">
        <v>1</v>
      </c>
      <c r="C211" s="258"/>
      <c r="D211" s="39">
        <v>2</v>
      </c>
      <c r="E211" s="39">
        <v>3</v>
      </c>
      <c r="F211" s="39">
        <v>4</v>
      </c>
      <c r="G211" s="39">
        <v>5</v>
      </c>
      <c r="H211" s="39">
        <v>6</v>
      </c>
    </row>
    <row r="212" spans="1:9" s="57" customFormat="1" ht="12.75" x14ac:dyDescent="0.2">
      <c r="A212" s="21"/>
      <c r="B212" s="265" t="s">
        <v>109</v>
      </c>
      <c r="C212" s="266"/>
      <c r="D212" s="176">
        <v>16132.44</v>
      </c>
      <c r="E212" s="193" t="s">
        <v>50</v>
      </c>
      <c r="F212" s="176">
        <v>12928.64</v>
      </c>
      <c r="G212" s="194">
        <f>F212/D212*100</f>
        <v>80.1406358864499</v>
      </c>
      <c r="H212" s="193" t="s">
        <v>50</v>
      </c>
    </row>
    <row r="213" spans="1:9" s="60" customFormat="1" ht="12.75" x14ac:dyDescent="0.2">
      <c r="A213" s="59"/>
      <c r="B213" s="259" t="s">
        <v>110</v>
      </c>
      <c r="C213" s="259"/>
      <c r="D213" s="196">
        <v>16132.44</v>
      </c>
      <c r="E213" s="196">
        <v>0</v>
      </c>
      <c r="F213" s="196">
        <v>12928.64</v>
      </c>
      <c r="G213" s="198">
        <f>F213/D213*100</f>
        <v>80.1406358864499</v>
      </c>
      <c r="H213" s="198">
        <v>0</v>
      </c>
      <c r="I213" s="57"/>
    </row>
    <row r="214" spans="1:9" s="57" customFormat="1" ht="13.5" x14ac:dyDescent="0.2">
      <c r="A214" s="21"/>
      <c r="B214" s="260" t="s">
        <v>111</v>
      </c>
      <c r="C214" s="260"/>
      <c r="D214" s="199">
        <v>16132.44</v>
      </c>
      <c r="E214" s="199">
        <v>0</v>
      </c>
      <c r="F214" s="199">
        <v>12928.64</v>
      </c>
      <c r="G214" s="191">
        <f>F214/D214*100</f>
        <v>80.1406358864499</v>
      </c>
      <c r="H214" s="200">
        <v>0</v>
      </c>
      <c r="I214" s="60"/>
    </row>
    <row r="215" spans="1:9" s="57" customFormat="1" ht="13.5" x14ac:dyDescent="0.2">
      <c r="A215" s="21"/>
      <c r="B215" s="81"/>
      <c r="C215" s="81"/>
      <c r="D215" s="138"/>
      <c r="E215" s="138"/>
      <c r="F215" s="138"/>
      <c r="G215" s="140"/>
      <c r="H215" s="118"/>
      <c r="I215" s="60"/>
    </row>
    <row r="216" spans="1:9" s="57" customFormat="1" ht="13.5" x14ac:dyDescent="0.2">
      <c r="A216" s="21"/>
      <c r="B216" s="81"/>
      <c r="C216" s="81"/>
      <c r="D216" s="138"/>
      <c r="E216" s="138"/>
      <c r="F216" s="138"/>
      <c r="G216" s="140"/>
      <c r="H216" s="118"/>
      <c r="I216" s="60"/>
    </row>
    <row r="217" spans="1:9" s="57" customFormat="1" ht="12.75" x14ac:dyDescent="0.2">
      <c r="A217" s="21"/>
      <c r="B217" s="21"/>
      <c r="C217" s="21"/>
      <c r="D217" s="21"/>
      <c r="E217" s="21"/>
      <c r="F217" s="21"/>
      <c r="G217" s="21"/>
      <c r="H217" s="21"/>
      <c r="I217" s="58"/>
    </row>
    <row r="218" spans="1:9" s="97" customFormat="1" ht="12.75" x14ac:dyDescent="0.2">
      <c r="A218" s="95"/>
      <c r="B218" s="224" t="s">
        <v>112</v>
      </c>
      <c r="C218" s="240"/>
      <c r="D218" s="240"/>
      <c r="E218" s="240"/>
      <c r="F218" s="240"/>
      <c r="G218" s="240"/>
      <c r="H218" s="240"/>
      <c r="I218" s="240"/>
    </row>
    <row r="219" spans="1:9" s="97" customFormat="1" ht="12.75" x14ac:dyDescent="0.2">
      <c r="A219" s="95"/>
      <c r="B219" s="95" t="s">
        <v>113</v>
      </c>
      <c r="C219" s="95"/>
      <c r="D219" s="95"/>
      <c r="E219" s="95"/>
      <c r="F219" s="95"/>
      <c r="G219" s="95"/>
      <c r="H219" s="95"/>
      <c r="I219" s="96"/>
    </row>
    <row r="220" spans="1:9" s="57" customFormat="1" ht="9.75" customHeight="1" x14ac:dyDescent="0.2">
      <c r="A220" s="21"/>
      <c r="B220" s="126"/>
      <c r="C220" s="95"/>
      <c r="D220" s="95"/>
      <c r="E220" s="95"/>
      <c r="F220" s="95"/>
      <c r="G220" s="95"/>
      <c r="H220" s="95"/>
      <c r="I220" s="96"/>
    </row>
    <row r="221" spans="1:9" s="57" customFormat="1" ht="12.75" x14ac:dyDescent="0.2">
      <c r="A221" s="21"/>
      <c r="B221" s="246"/>
      <c r="C221" s="263"/>
      <c r="D221" s="40" t="s">
        <v>63</v>
      </c>
      <c r="E221" s="40" t="s">
        <v>48</v>
      </c>
      <c r="F221" s="40" t="s">
        <v>63</v>
      </c>
      <c r="G221" s="40" t="s">
        <v>25</v>
      </c>
      <c r="H221" s="40" t="s">
        <v>25</v>
      </c>
    </row>
    <row r="222" spans="1:9" s="57" customFormat="1" ht="10.5" customHeight="1" x14ac:dyDescent="0.2">
      <c r="A222" s="21"/>
      <c r="B222" s="248"/>
      <c r="C222" s="264"/>
      <c r="D222" s="39" t="s">
        <v>221</v>
      </c>
      <c r="E222" s="39" t="s">
        <v>246</v>
      </c>
      <c r="F222" s="39" t="s">
        <v>247</v>
      </c>
      <c r="G222" s="41" t="s">
        <v>195</v>
      </c>
      <c r="H222" s="41" t="s">
        <v>196</v>
      </c>
    </row>
    <row r="223" spans="1:9" s="57" customFormat="1" ht="12.75" x14ac:dyDescent="0.2">
      <c r="A223" s="21"/>
      <c r="B223" s="252">
        <v>1</v>
      </c>
      <c r="C223" s="258"/>
      <c r="D223" s="39">
        <v>2</v>
      </c>
      <c r="E223" s="39">
        <v>3</v>
      </c>
      <c r="F223" s="39">
        <v>4</v>
      </c>
      <c r="G223" s="39">
        <v>5</v>
      </c>
      <c r="H223" s="39">
        <v>6</v>
      </c>
    </row>
    <row r="224" spans="1:9" s="60" customFormat="1" ht="12.75" x14ac:dyDescent="0.2">
      <c r="A224" s="59"/>
      <c r="B224" s="265" t="s">
        <v>114</v>
      </c>
      <c r="C224" s="266"/>
      <c r="D224" s="176">
        <v>32142.71</v>
      </c>
      <c r="E224" s="193" t="s">
        <v>50</v>
      </c>
      <c r="F224" s="176">
        <v>49714.57</v>
      </c>
      <c r="G224" s="194">
        <f>F224/D224*100</f>
        <v>154.66825914803078</v>
      </c>
      <c r="H224" s="193" t="s">
        <v>50</v>
      </c>
      <c r="I224" s="57"/>
    </row>
    <row r="225" spans="1:9" s="57" customFormat="1" ht="12.75" x14ac:dyDescent="0.2">
      <c r="A225" s="21"/>
      <c r="B225" s="259" t="s">
        <v>115</v>
      </c>
      <c r="C225" s="259"/>
      <c r="D225" s="196">
        <v>32142.71</v>
      </c>
      <c r="E225" s="196">
        <v>0</v>
      </c>
      <c r="F225" s="196">
        <v>49714.57</v>
      </c>
      <c r="G225" s="198">
        <f>F225/D225*100</f>
        <v>154.66825914803078</v>
      </c>
      <c r="H225" s="198"/>
      <c r="I225" s="60"/>
    </row>
    <row r="226" spans="1:9" s="57" customFormat="1" ht="13.5" x14ac:dyDescent="0.2">
      <c r="A226" s="21"/>
      <c r="B226" s="260" t="s">
        <v>116</v>
      </c>
      <c r="C226" s="260"/>
      <c r="D226" s="196">
        <v>32142.71</v>
      </c>
      <c r="E226" s="196">
        <v>0</v>
      </c>
      <c r="F226" s="196">
        <v>49714.57</v>
      </c>
      <c r="G226" s="191">
        <f>F226/D226*100</f>
        <v>154.66825914803078</v>
      </c>
      <c r="H226" s="198"/>
    </row>
    <row r="227" spans="1:9" s="60" customFormat="1" ht="12.75" x14ac:dyDescent="0.2">
      <c r="A227" s="59"/>
      <c r="B227" s="265" t="s">
        <v>117</v>
      </c>
      <c r="C227" s="266"/>
      <c r="D227" s="176">
        <v>0</v>
      </c>
      <c r="E227" s="193" t="s">
        <v>50</v>
      </c>
      <c r="F227" s="176">
        <v>0</v>
      </c>
      <c r="G227" s="194" t="s">
        <v>50</v>
      </c>
      <c r="H227" s="193" t="s">
        <v>50</v>
      </c>
      <c r="I227" s="57"/>
    </row>
    <row r="228" spans="1:9" s="60" customFormat="1" ht="12.75" x14ac:dyDescent="0.2">
      <c r="A228" s="59"/>
      <c r="B228" s="259" t="s">
        <v>118</v>
      </c>
      <c r="C228" s="259"/>
      <c r="D228" s="196">
        <v>0</v>
      </c>
      <c r="E228" s="196">
        <v>0</v>
      </c>
      <c r="F228" s="196">
        <v>0</v>
      </c>
      <c r="G228" s="198" t="s">
        <v>50</v>
      </c>
      <c r="H228" s="193" t="s">
        <v>50</v>
      </c>
    </row>
    <row r="229" spans="1:9" s="57" customFormat="1" ht="13.5" x14ac:dyDescent="0.2">
      <c r="A229" s="21"/>
      <c r="B229" s="260" t="s">
        <v>119</v>
      </c>
      <c r="C229" s="260"/>
      <c r="D229" s="196">
        <v>0</v>
      </c>
      <c r="E229" s="196">
        <v>0</v>
      </c>
      <c r="F229" s="196">
        <v>0</v>
      </c>
      <c r="G229" s="191" t="s">
        <v>50</v>
      </c>
      <c r="H229" s="193" t="s">
        <v>50</v>
      </c>
      <c r="I229" s="60"/>
    </row>
    <row r="230" spans="1:9" s="57" customFormat="1" ht="12.75" x14ac:dyDescent="0.2">
      <c r="A230" s="21"/>
      <c r="B230" s="18"/>
      <c r="C230" s="21"/>
      <c r="D230" s="21"/>
      <c r="E230" s="21"/>
      <c r="F230" s="21"/>
      <c r="G230" s="21"/>
      <c r="H230" s="21"/>
      <c r="I230" s="58"/>
    </row>
    <row r="231" spans="1:9" s="57" customFormat="1" ht="18.75" customHeight="1" x14ac:dyDescent="0.2">
      <c r="A231" s="21"/>
      <c r="B231" s="13" t="s">
        <v>208</v>
      </c>
      <c r="C231" s="21"/>
      <c r="D231" s="21"/>
      <c r="E231" s="21"/>
      <c r="F231" s="21"/>
      <c r="G231" s="21"/>
      <c r="H231" s="21"/>
      <c r="I231" s="58"/>
    </row>
    <row r="232" spans="1:9" s="57" customFormat="1" ht="9.75" customHeight="1" x14ac:dyDescent="0.2">
      <c r="A232" s="21"/>
      <c r="B232" s="18"/>
      <c r="C232" s="21"/>
      <c r="D232" s="21"/>
      <c r="E232" s="21"/>
      <c r="F232" s="21"/>
      <c r="G232" s="21"/>
      <c r="H232" s="21"/>
      <c r="I232" s="58"/>
    </row>
    <row r="233" spans="1:9" s="57" customFormat="1" ht="12.75" x14ac:dyDescent="0.2">
      <c r="A233" s="21"/>
      <c r="B233" s="18" t="s">
        <v>209</v>
      </c>
      <c r="C233" s="213">
        <v>36770.400000000001</v>
      </c>
      <c r="D233" s="147"/>
      <c r="E233" s="21"/>
      <c r="F233" s="21"/>
      <c r="G233" s="21"/>
      <c r="H233" s="21"/>
      <c r="I233" s="58"/>
    </row>
    <row r="234" spans="1:9" s="57" customFormat="1" ht="12.75" x14ac:dyDescent="0.2">
      <c r="A234" s="21"/>
      <c r="B234" s="18" t="s">
        <v>210</v>
      </c>
      <c r="C234" s="213">
        <v>14457.02</v>
      </c>
      <c r="D234" s="147"/>
      <c r="E234" s="21"/>
      <c r="F234" s="21"/>
      <c r="G234" s="21"/>
      <c r="H234" s="21"/>
      <c r="I234" s="58"/>
    </row>
    <row r="235" spans="1:9" s="57" customFormat="1" ht="12.75" x14ac:dyDescent="0.2">
      <c r="A235" s="21"/>
      <c r="B235" s="18" t="s">
        <v>211</v>
      </c>
      <c r="C235" s="213">
        <v>8635.17</v>
      </c>
      <c r="D235" s="147"/>
      <c r="E235" s="21"/>
      <c r="F235" s="21"/>
      <c r="G235" s="21"/>
      <c r="H235" s="21"/>
      <c r="I235" s="58"/>
    </row>
    <row r="236" spans="1:9" s="57" customFormat="1" ht="12.75" x14ac:dyDescent="0.2">
      <c r="A236" s="21"/>
      <c r="B236" s="18" t="s">
        <v>212</v>
      </c>
      <c r="C236" s="213">
        <v>6102.04</v>
      </c>
      <c r="D236" s="147"/>
      <c r="E236" s="21"/>
      <c r="F236" s="21"/>
      <c r="G236" s="21"/>
      <c r="H236" s="21"/>
      <c r="I236" s="58"/>
    </row>
    <row r="237" spans="1:9" s="57" customFormat="1" ht="12.75" x14ac:dyDescent="0.2">
      <c r="A237" s="21"/>
      <c r="B237" s="13" t="s">
        <v>213</v>
      </c>
      <c r="C237" s="210">
        <f>C233+C234+C235+C236</f>
        <v>65964.62999999999</v>
      </c>
      <c r="D237" s="147"/>
      <c r="E237" s="21"/>
      <c r="F237" s="21"/>
      <c r="G237" s="21"/>
      <c r="H237" s="21"/>
      <c r="I237" s="58"/>
    </row>
    <row r="238" spans="1:9" s="57" customFormat="1" ht="12.75" x14ac:dyDescent="0.2">
      <c r="A238" s="21"/>
      <c r="B238" s="18"/>
      <c r="C238" s="21"/>
      <c r="D238" s="21"/>
      <c r="E238" s="21"/>
      <c r="F238" s="21"/>
      <c r="G238" s="21"/>
      <c r="H238" s="21"/>
      <c r="I238" s="58"/>
    </row>
    <row r="239" spans="1:9" s="57" customFormat="1" ht="12.75" x14ac:dyDescent="0.2">
      <c r="A239" s="21"/>
      <c r="B239" s="18"/>
      <c r="C239" s="21"/>
      <c r="D239" s="21"/>
      <c r="E239" s="21"/>
      <c r="F239" s="21"/>
      <c r="G239" s="21"/>
      <c r="H239" s="21"/>
      <c r="I239" s="58"/>
    </row>
    <row r="240" spans="1:9" s="57" customFormat="1" ht="12.75" x14ac:dyDescent="0.2">
      <c r="A240" s="21"/>
      <c r="B240" s="18"/>
      <c r="C240" s="21"/>
      <c r="D240" s="21"/>
      <c r="E240" s="21"/>
      <c r="F240" s="21"/>
      <c r="G240" s="21"/>
      <c r="H240" s="21"/>
      <c r="I240" s="58"/>
    </row>
    <row r="241" spans="1:10" s="57" customFormat="1" ht="17.25" customHeight="1" x14ac:dyDescent="0.3">
      <c r="A241" s="21"/>
      <c r="B241" s="67" t="s">
        <v>120</v>
      </c>
      <c r="C241" s="21"/>
      <c r="D241" s="21"/>
      <c r="E241" s="21"/>
      <c r="F241" s="21"/>
      <c r="G241" s="21"/>
      <c r="H241" s="21"/>
      <c r="I241" s="58"/>
    </row>
    <row r="242" spans="1:10" s="57" customFormat="1" ht="17.25" customHeight="1" x14ac:dyDescent="0.3">
      <c r="A242" s="21"/>
      <c r="B242" s="67"/>
      <c r="C242" s="21"/>
      <c r="D242" s="21"/>
      <c r="E242" s="21"/>
      <c r="F242" s="21"/>
      <c r="G242" s="21"/>
      <c r="H242" s="21"/>
      <c r="I242" s="58"/>
    </row>
    <row r="243" spans="1:10" s="57" customFormat="1" ht="16.5" customHeight="1" x14ac:dyDescent="0.2">
      <c r="A243" s="21"/>
      <c r="B243" s="192" t="s">
        <v>254</v>
      </c>
      <c r="C243" s="147"/>
      <c r="D243" s="147"/>
      <c r="E243" s="147"/>
      <c r="F243" s="147"/>
      <c r="G243" s="147"/>
      <c r="H243" s="21"/>
      <c r="I243" s="146"/>
    </row>
    <row r="244" spans="1:10" s="57" customFormat="1" ht="15" customHeight="1" x14ac:dyDescent="0.2">
      <c r="A244" s="21"/>
      <c r="B244" s="21" t="s">
        <v>121</v>
      </c>
      <c r="C244" s="21"/>
      <c r="D244" s="21"/>
      <c r="E244" s="21"/>
      <c r="F244" s="21"/>
      <c r="G244" s="21"/>
      <c r="H244" s="21"/>
      <c r="I244" s="58"/>
    </row>
    <row r="245" spans="1:10" s="57" customFormat="1" ht="12.75" x14ac:dyDescent="0.2">
      <c r="A245" s="21"/>
      <c r="B245" s="21"/>
      <c r="C245" s="21"/>
      <c r="D245" s="21"/>
      <c r="E245" s="21"/>
      <c r="F245" s="21"/>
      <c r="G245" s="21"/>
      <c r="H245" s="21"/>
      <c r="I245" s="58"/>
    </row>
    <row r="246" spans="1:10" s="57" customFormat="1" ht="12.75" x14ac:dyDescent="0.2">
      <c r="A246" s="21"/>
      <c r="B246" s="68" t="s">
        <v>122</v>
      </c>
      <c r="C246" s="21"/>
      <c r="D246" s="21"/>
      <c r="E246" s="21"/>
      <c r="F246" s="21"/>
      <c r="G246" s="21"/>
      <c r="H246" s="21"/>
      <c r="I246" s="58"/>
    </row>
    <row r="247" spans="1:10" s="57" customFormat="1" ht="12" customHeight="1" x14ac:dyDescent="0.2">
      <c r="A247" s="21"/>
      <c r="B247" s="21"/>
      <c r="C247" s="21"/>
      <c r="D247" s="21"/>
      <c r="E247" s="21"/>
      <c r="F247" s="21"/>
      <c r="G247" s="21"/>
      <c r="H247" s="21"/>
      <c r="I247" s="58"/>
    </row>
    <row r="248" spans="1:10" s="57" customFormat="1" ht="27.75" customHeight="1" x14ac:dyDescent="0.2">
      <c r="A248" s="21"/>
      <c r="B248" s="261" t="s">
        <v>255</v>
      </c>
      <c r="C248" s="262"/>
      <c r="D248" s="262"/>
      <c r="E248" s="262"/>
      <c r="F248" s="262"/>
      <c r="G248" s="262"/>
      <c r="H248" s="262"/>
      <c r="I248" s="262"/>
      <c r="J248" s="144"/>
    </row>
    <row r="249" spans="1:10" s="57" customFormat="1" x14ac:dyDescent="0.25">
      <c r="A249" s="21"/>
      <c r="B249" s="240" t="s">
        <v>123</v>
      </c>
      <c r="C249" s="241"/>
      <c r="D249" s="241"/>
      <c r="E249" s="241"/>
      <c r="F249" s="241"/>
      <c r="G249" s="241"/>
      <c r="H249" s="241"/>
      <c r="I249" s="241"/>
    </row>
    <row r="250" spans="1:10" s="57" customFormat="1" ht="11.2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58"/>
    </row>
    <row r="251" spans="1:10" s="57" customFormat="1" ht="12.75" x14ac:dyDescent="0.2">
      <c r="A251" s="21"/>
      <c r="B251" s="246"/>
      <c r="C251" s="263"/>
      <c r="D251" s="40" t="s">
        <v>63</v>
      </c>
      <c r="E251" s="40" t="s">
        <v>48</v>
      </c>
      <c r="F251" s="40" t="s">
        <v>63</v>
      </c>
      <c r="G251" s="40" t="s">
        <v>25</v>
      </c>
      <c r="H251" s="40" t="s">
        <v>25</v>
      </c>
      <c r="I251" s="250" t="s">
        <v>124</v>
      </c>
    </row>
    <row r="252" spans="1:10" s="57" customFormat="1" ht="12.75" x14ac:dyDescent="0.2">
      <c r="A252" s="21"/>
      <c r="B252" s="248"/>
      <c r="C252" s="264"/>
      <c r="D252" s="39" t="s">
        <v>221</v>
      </c>
      <c r="E252" s="39" t="s">
        <v>246</v>
      </c>
      <c r="F252" s="39" t="s">
        <v>247</v>
      </c>
      <c r="G252" s="41" t="s">
        <v>195</v>
      </c>
      <c r="H252" s="41" t="s">
        <v>196</v>
      </c>
      <c r="I252" s="251"/>
    </row>
    <row r="253" spans="1:10" s="57" customFormat="1" ht="12.75" x14ac:dyDescent="0.2">
      <c r="A253" s="21"/>
      <c r="B253" s="252">
        <v>1</v>
      </c>
      <c r="C253" s="258"/>
      <c r="D253" s="39">
        <v>2</v>
      </c>
      <c r="E253" s="39">
        <v>3</v>
      </c>
      <c r="F253" s="39">
        <v>4</v>
      </c>
      <c r="G253" s="39">
        <v>5</v>
      </c>
      <c r="H253" s="39">
        <v>6</v>
      </c>
      <c r="I253" s="39">
        <v>7</v>
      </c>
    </row>
    <row r="254" spans="1:10" s="57" customFormat="1" x14ac:dyDescent="0.2">
      <c r="A254" s="21"/>
      <c r="B254" s="254" t="s">
        <v>125</v>
      </c>
      <c r="C254" s="256"/>
      <c r="D254" s="201">
        <v>337597.89</v>
      </c>
      <c r="E254" s="202">
        <v>435175</v>
      </c>
      <c r="F254" s="201">
        <v>443774.12</v>
      </c>
      <c r="G254" s="189">
        <f>F254/D254*100</f>
        <v>131.45050166042211</v>
      </c>
      <c r="H254" s="189">
        <f>(F254/E254*100)</f>
        <v>101.97601424714196</v>
      </c>
      <c r="I254" s="189">
        <f>F254/F266*100</f>
        <v>12.480280435825222</v>
      </c>
    </row>
    <row r="255" spans="1:10" s="57" customFormat="1" x14ac:dyDescent="0.2">
      <c r="A255" s="21"/>
      <c r="B255" s="254" t="s">
        <v>126</v>
      </c>
      <c r="C255" s="256"/>
      <c r="D255" s="181">
        <v>672424.8</v>
      </c>
      <c r="E255" s="202">
        <v>796134.46</v>
      </c>
      <c r="F255" s="181">
        <v>919900.91</v>
      </c>
      <c r="G255" s="189">
        <f t="shared" ref="G255:G260" si="6">F255/D255*100</f>
        <v>136.80353699030732</v>
      </c>
      <c r="H255" s="189">
        <f>(F255/E255*100)</f>
        <v>115.54592298391407</v>
      </c>
      <c r="I255" s="189">
        <f>F255/F266*100</f>
        <v>25.870416530758529</v>
      </c>
    </row>
    <row r="256" spans="1:10" s="57" customFormat="1" x14ac:dyDescent="0.2">
      <c r="A256" s="21"/>
      <c r="B256" s="254" t="s">
        <v>127</v>
      </c>
      <c r="C256" s="256"/>
      <c r="D256" s="201">
        <v>7042.48</v>
      </c>
      <c r="E256" s="202">
        <v>15000</v>
      </c>
      <c r="F256" s="201">
        <v>19373.91</v>
      </c>
      <c r="G256" s="189">
        <f t="shared" si="6"/>
        <v>275.10067476229966</v>
      </c>
      <c r="H256" s="189">
        <f>(F256/E256*100)</f>
        <v>129.15940000000001</v>
      </c>
      <c r="I256" s="189">
        <f>F256/F266*100</f>
        <v>0.54485338157718299</v>
      </c>
    </row>
    <row r="257" spans="1:9" s="57" customFormat="1" x14ac:dyDescent="0.2">
      <c r="A257" s="21"/>
      <c r="B257" s="254" t="s">
        <v>128</v>
      </c>
      <c r="C257" s="256"/>
      <c r="D257" s="168">
        <v>4057.45</v>
      </c>
      <c r="E257" s="202">
        <v>7640</v>
      </c>
      <c r="F257" s="168">
        <v>4209.37</v>
      </c>
      <c r="G257" s="189">
        <f t="shared" si="6"/>
        <v>103.74422358870719</v>
      </c>
      <c r="H257" s="189">
        <f>(F257/E257*100)</f>
        <v>55.096465968586386</v>
      </c>
      <c r="I257" s="189">
        <f>F257/F266*100</f>
        <v>0.11838031036634046</v>
      </c>
    </row>
    <row r="258" spans="1:9" s="57" customFormat="1" x14ac:dyDescent="0.2">
      <c r="A258" s="21"/>
      <c r="B258" s="254" t="s">
        <v>129</v>
      </c>
      <c r="C258" s="256"/>
      <c r="D258" s="168">
        <v>156357.03</v>
      </c>
      <c r="E258" s="202">
        <v>101500</v>
      </c>
      <c r="F258" s="168">
        <v>98937.66</v>
      </c>
      <c r="G258" s="189">
        <f t="shared" si="6"/>
        <v>63.276758326760238</v>
      </c>
      <c r="H258" s="189">
        <v>97.48</v>
      </c>
      <c r="I258" s="189">
        <f>F258/F266*100</f>
        <v>2.7824284626249218</v>
      </c>
    </row>
    <row r="259" spans="1:9" s="57" customFormat="1" x14ac:dyDescent="0.2">
      <c r="A259" s="21"/>
      <c r="B259" s="254" t="s">
        <v>130</v>
      </c>
      <c r="C259" s="256"/>
      <c r="D259" s="201">
        <v>126675.29</v>
      </c>
      <c r="E259" s="202">
        <v>97272</v>
      </c>
      <c r="F259" s="201">
        <v>71278.179999999993</v>
      </c>
      <c r="G259" s="189">
        <f t="shared" si="6"/>
        <v>56.268416673843802</v>
      </c>
      <c r="H259" s="189">
        <v>73.28</v>
      </c>
      <c r="I259" s="189">
        <f>F259/F266*100</f>
        <v>2.0045596064845523</v>
      </c>
    </row>
    <row r="260" spans="1:9" s="64" customFormat="1" x14ac:dyDescent="0.25">
      <c r="A260" s="63"/>
      <c r="B260" s="254" t="s">
        <v>131</v>
      </c>
      <c r="C260" s="256"/>
      <c r="D260" s="201">
        <v>197840.38</v>
      </c>
      <c r="E260" s="202">
        <v>397032.98</v>
      </c>
      <c r="F260" s="201">
        <v>389263.44</v>
      </c>
      <c r="G260" s="189">
        <f t="shared" si="6"/>
        <v>196.75631435806986</v>
      </c>
      <c r="H260" s="189">
        <v>98.04</v>
      </c>
      <c r="I260" s="189">
        <f>F260/F266*100</f>
        <v>10.947274019976707</v>
      </c>
    </row>
    <row r="261" spans="1:9" s="57" customFormat="1" x14ac:dyDescent="0.2">
      <c r="A261" s="21"/>
      <c r="B261" s="238" t="s">
        <v>132</v>
      </c>
      <c r="C261" s="243"/>
      <c r="D261" s="190">
        <f>D254+D255+D256+D257+D258+D259+D260</f>
        <v>1501995.3199999998</v>
      </c>
      <c r="E261" s="190">
        <v>1849754.44</v>
      </c>
      <c r="F261" s="190">
        <f>F254+F255+F256+F257+F258+F259+F260</f>
        <v>1946737.5899999999</v>
      </c>
      <c r="G261" s="180">
        <f>F261/D261*100</f>
        <v>129.61009692094115</v>
      </c>
      <c r="H261" s="180">
        <f>F261/E261*100</f>
        <v>105.24302836651118</v>
      </c>
      <c r="I261" s="180">
        <f>SUM(F261/F266*100)</f>
        <v>54.748192747613459</v>
      </c>
    </row>
    <row r="262" spans="1:9" s="57" customFormat="1" x14ac:dyDescent="0.2">
      <c r="A262" s="21"/>
      <c r="B262" s="254" t="s">
        <v>133</v>
      </c>
      <c r="C262" s="257"/>
      <c r="D262" s="202">
        <v>40774.99</v>
      </c>
      <c r="E262" s="202">
        <v>22000</v>
      </c>
      <c r="F262" s="202">
        <v>22000</v>
      </c>
      <c r="G262" s="189">
        <f>F262/D262*100</f>
        <v>53.954642294210252</v>
      </c>
      <c r="H262" s="189">
        <v>100</v>
      </c>
      <c r="I262" s="189">
        <f>SUM(F262/F266*100)</f>
        <v>0.61870703408336414</v>
      </c>
    </row>
    <row r="263" spans="1:9" s="57" customFormat="1" x14ac:dyDescent="0.2">
      <c r="A263" s="21"/>
      <c r="B263" s="254" t="s">
        <v>134</v>
      </c>
      <c r="C263" s="256"/>
      <c r="D263" s="168">
        <v>1188945.46</v>
      </c>
      <c r="E263" s="202">
        <v>1767269.72</v>
      </c>
      <c r="F263" s="168">
        <v>1530779.22</v>
      </c>
      <c r="G263" s="189">
        <f t="shared" ref="G263:G264" si="7">F263/D263*100</f>
        <v>128.751004272307</v>
      </c>
      <c r="H263" s="189">
        <v>86.62</v>
      </c>
      <c r="I263" s="189">
        <f>SUM(F263/F266*100)</f>
        <v>43.050175956483884</v>
      </c>
    </row>
    <row r="264" spans="1:9" s="64" customFormat="1" x14ac:dyDescent="0.25">
      <c r="A264" s="63"/>
      <c r="B264" s="254" t="s">
        <v>135</v>
      </c>
      <c r="C264" s="257"/>
      <c r="D264" s="202">
        <v>114731.75</v>
      </c>
      <c r="E264" s="202">
        <v>50487.24</v>
      </c>
      <c r="F264" s="202">
        <v>56285.66</v>
      </c>
      <c r="G264" s="189">
        <f t="shared" si="7"/>
        <v>49.058486425945738</v>
      </c>
      <c r="H264" s="189">
        <v>111.48</v>
      </c>
      <c r="I264" s="189">
        <f>SUM(F264/F266*100)</f>
        <v>1.5829242618193022</v>
      </c>
    </row>
    <row r="265" spans="1:9" s="60" customFormat="1" x14ac:dyDescent="0.2">
      <c r="A265" s="59"/>
      <c r="B265" s="238" t="s">
        <v>136</v>
      </c>
      <c r="C265" s="243"/>
      <c r="D265" s="190">
        <f>D262+D263+D264</f>
        <v>1344452.2</v>
      </c>
      <c r="E265" s="190">
        <v>1839756.96</v>
      </c>
      <c r="F265" s="190">
        <f>F262+F263+F264</f>
        <v>1609064.88</v>
      </c>
      <c r="G265" s="180">
        <f>F265/D265*100</f>
        <v>119.68182133957608</v>
      </c>
      <c r="H265" s="180">
        <f>F265/E265*100</f>
        <v>87.460730682600598</v>
      </c>
      <c r="I265" s="180">
        <f>SUM(F265/F266*100)</f>
        <v>45.251807252386548</v>
      </c>
    </row>
    <row r="266" spans="1:9" s="57" customFormat="1" ht="24.75" customHeight="1" x14ac:dyDescent="0.2">
      <c r="A266" s="21"/>
      <c r="B266" s="244" t="s">
        <v>137</v>
      </c>
      <c r="C266" s="245"/>
      <c r="D266" s="173">
        <f>D261+D265</f>
        <v>2846447.5199999996</v>
      </c>
      <c r="E266" s="173">
        <f>E261+E265</f>
        <v>3689511.4</v>
      </c>
      <c r="F266" s="173">
        <f>F261+F265</f>
        <v>3555802.4699999997</v>
      </c>
      <c r="G266" s="180">
        <f>F266/D266*100</f>
        <v>124.92071064074986</v>
      </c>
      <c r="H266" s="180">
        <f>F266/E266*100</f>
        <v>96.37597189698343</v>
      </c>
      <c r="I266" s="180">
        <f>SUM(I261+I265)</f>
        <v>100</v>
      </c>
    </row>
    <row r="267" spans="1:9" s="57" customFormat="1" ht="27" customHeight="1" x14ac:dyDescent="0.2">
      <c r="A267" s="21"/>
      <c r="B267" s="21"/>
      <c r="C267" s="21"/>
      <c r="D267" s="21"/>
      <c r="E267" s="21"/>
      <c r="F267" s="21"/>
      <c r="G267" s="21"/>
      <c r="H267" s="21"/>
      <c r="I267" s="58"/>
    </row>
    <row r="268" spans="1:9" s="57" customFormat="1" ht="12.75" x14ac:dyDescent="0.2">
      <c r="A268" s="21"/>
      <c r="B268" s="246"/>
      <c r="C268" s="247"/>
      <c r="D268" s="38" t="s">
        <v>138</v>
      </c>
      <c r="E268" s="40" t="s">
        <v>48</v>
      </c>
      <c r="F268" s="40" t="s">
        <v>63</v>
      </c>
      <c r="G268" s="40" t="s">
        <v>25</v>
      </c>
      <c r="H268" s="40" t="s">
        <v>25</v>
      </c>
      <c r="I268" s="250" t="s">
        <v>124</v>
      </c>
    </row>
    <row r="269" spans="1:9" s="57" customFormat="1" ht="12.75" x14ac:dyDescent="0.2">
      <c r="A269" s="21"/>
      <c r="B269" s="248"/>
      <c r="C269" s="249"/>
      <c r="D269" s="39" t="s">
        <v>219</v>
      </c>
      <c r="E269" s="39" t="s">
        <v>243</v>
      </c>
      <c r="F269" s="39" t="s">
        <v>247</v>
      </c>
      <c r="G269" s="41" t="s">
        <v>195</v>
      </c>
      <c r="H269" s="41" t="s">
        <v>196</v>
      </c>
      <c r="I269" s="251"/>
    </row>
    <row r="270" spans="1:9" s="57" customFormat="1" ht="12.75" x14ac:dyDescent="0.2">
      <c r="A270" s="21"/>
      <c r="B270" s="252">
        <v>1</v>
      </c>
      <c r="C270" s="253"/>
      <c r="D270" s="39">
        <v>2</v>
      </c>
      <c r="E270" s="39">
        <v>3</v>
      </c>
      <c r="F270" s="39">
        <v>4</v>
      </c>
      <c r="G270" s="39">
        <v>5</v>
      </c>
      <c r="H270" s="39">
        <v>6</v>
      </c>
      <c r="I270" s="39">
        <v>7</v>
      </c>
    </row>
    <row r="271" spans="1:9" s="64" customFormat="1" ht="13.5" x14ac:dyDescent="0.25">
      <c r="A271" s="63"/>
      <c r="B271" s="254" t="s">
        <v>139</v>
      </c>
      <c r="C271" s="255"/>
      <c r="D271" s="37" t="s">
        <v>50</v>
      </c>
      <c r="E271" s="56" t="s">
        <v>50</v>
      </c>
      <c r="F271" s="56" t="s">
        <v>50</v>
      </c>
      <c r="G271" s="56" t="s">
        <v>50</v>
      </c>
      <c r="H271" s="56" t="s">
        <v>50</v>
      </c>
      <c r="I271" s="56" t="s">
        <v>50</v>
      </c>
    </row>
    <row r="272" spans="1:9" s="64" customFormat="1" ht="13.5" x14ac:dyDescent="0.25">
      <c r="A272" s="63"/>
      <c r="B272" s="238" t="s">
        <v>140</v>
      </c>
      <c r="C272" s="239"/>
      <c r="D272" s="70">
        <f>SUM(D271)</f>
        <v>0</v>
      </c>
      <c r="E272" s="56" t="s">
        <v>50</v>
      </c>
      <c r="F272" s="56" t="s">
        <v>50</v>
      </c>
      <c r="G272" s="65" t="s">
        <v>50</v>
      </c>
      <c r="H272" s="56" t="s">
        <v>50</v>
      </c>
      <c r="I272" s="65" t="s">
        <v>50</v>
      </c>
    </row>
    <row r="273" spans="1:9" s="57" customFormat="1" x14ac:dyDescent="0.2">
      <c r="A273" s="21"/>
      <c r="B273" s="98"/>
      <c r="C273" s="99"/>
      <c r="D273" s="100"/>
      <c r="E273" s="100"/>
      <c r="F273" s="100"/>
      <c r="G273" s="84"/>
      <c r="H273" s="84"/>
      <c r="I273" s="84"/>
    </row>
    <row r="274" spans="1:9" s="57" customFormat="1" ht="24.75" customHeight="1" x14ac:dyDescent="0.2">
      <c r="A274" s="21"/>
      <c r="B274" s="224" t="s">
        <v>141</v>
      </c>
      <c r="C274" s="225"/>
      <c r="D274" s="21"/>
      <c r="E274" s="21"/>
      <c r="F274" s="21"/>
      <c r="G274" s="21"/>
      <c r="H274" s="21"/>
      <c r="I274" s="58"/>
    </row>
    <row r="275" spans="1:9" s="57" customFormat="1" ht="10.5" customHeight="1" x14ac:dyDescent="0.2">
      <c r="A275" s="21"/>
      <c r="B275" s="14"/>
      <c r="C275" s="69"/>
      <c r="D275" s="21"/>
      <c r="E275" s="21"/>
      <c r="F275" s="21"/>
      <c r="G275" s="21"/>
      <c r="H275" s="21"/>
      <c r="I275" s="58"/>
    </row>
    <row r="276" spans="1:9" s="57" customFormat="1" ht="33" customHeight="1" x14ac:dyDescent="0.2">
      <c r="A276" s="21"/>
      <c r="B276" s="229" t="s">
        <v>256</v>
      </c>
      <c r="C276" s="229"/>
      <c r="D276" s="229"/>
      <c r="E276" s="229"/>
      <c r="F276" s="229"/>
      <c r="G276" s="229"/>
      <c r="H276" s="87"/>
      <c r="I276" s="145"/>
    </row>
    <row r="277" spans="1:9" s="57" customFormat="1" x14ac:dyDescent="0.25">
      <c r="A277" s="21"/>
      <c r="B277" s="240" t="s">
        <v>142</v>
      </c>
      <c r="C277" s="241"/>
      <c r="D277" s="241"/>
      <c r="E277" s="241"/>
      <c r="F277" s="241"/>
      <c r="G277" s="241"/>
      <c r="H277" s="241"/>
      <c r="I277" s="241"/>
    </row>
    <row r="278" spans="1:9" s="57" customFormat="1" ht="12.75" x14ac:dyDescent="0.2">
      <c r="A278" s="21"/>
      <c r="B278" s="21"/>
      <c r="C278" s="21"/>
      <c r="D278" s="21"/>
      <c r="E278" s="21"/>
      <c r="F278" s="21"/>
      <c r="G278" s="21"/>
      <c r="H278" s="21"/>
      <c r="I278" s="58"/>
    </row>
    <row r="279" spans="1:9" s="57" customFormat="1" ht="12.75" x14ac:dyDescent="0.2">
      <c r="A279" s="21"/>
      <c r="B279" s="68" t="s">
        <v>143</v>
      </c>
      <c r="C279" s="21"/>
      <c r="D279" s="21"/>
      <c r="E279" s="21"/>
      <c r="F279" s="21"/>
      <c r="G279" s="21"/>
      <c r="H279" s="21"/>
      <c r="I279" s="58"/>
    </row>
    <row r="280" spans="1:9" s="57" customFormat="1" ht="12.75" x14ac:dyDescent="0.2">
      <c r="A280" s="21"/>
      <c r="B280" s="68" t="s">
        <v>144</v>
      </c>
      <c r="C280" s="21"/>
      <c r="D280" s="21"/>
      <c r="E280" s="21"/>
      <c r="F280" s="21"/>
      <c r="G280" s="21"/>
      <c r="H280" s="21"/>
      <c r="I280" s="58"/>
    </row>
    <row r="281" spans="1:9" s="57" customFormat="1" ht="12.75" x14ac:dyDescent="0.2">
      <c r="A281" s="21"/>
      <c r="B281" s="68" t="s">
        <v>145</v>
      </c>
      <c r="C281" s="21"/>
      <c r="D281" s="21"/>
      <c r="E281" s="21"/>
      <c r="F281" s="21"/>
      <c r="G281" s="21"/>
      <c r="H281" s="21"/>
      <c r="I281" s="58"/>
    </row>
    <row r="282" spans="1:9" s="57" customFormat="1" ht="12.75" x14ac:dyDescent="0.2">
      <c r="A282" s="21"/>
      <c r="B282" s="68" t="s">
        <v>146</v>
      </c>
      <c r="C282" s="21"/>
      <c r="D282" s="21"/>
      <c r="E282" s="21"/>
      <c r="F282" s="21"/>
      <c r="G282" s="21"/>
      <c r="H282" s="21"/>
      <c r="I282" s="58"/>
    </row>
    <row r="283" spans="1:9" s="57" customFormat="1" ht="12.75" x14ac:dyDescent="0.2">
      <c r="A283" s="21"/>
      <c r="B283" s="68" t="s">
        <v>147</v>
      </c>
      <c r="C283" s="21"/>
      <c r="D283" s="21"/>
      <c r="E283" s="21"/>
      <c r="F283" s="21"/>
      <c r="G283" s="21"/>
      <c r="H283" s="21"/>
      <c r="I283" s="58"/>
    </row>
    <row r="284" spans="1:9" s="57" customFormat="1" ht="12.75" x14ac:dyDescent="0.2">
      <c r="A284" s="21"/>
      <c r="B284" s="68" t="s">
        <v>148</v>
      </c>
      <c r="C284" s="21"/>
      <c r="D284" s="21"/>
      <c r="E284" s="21"/>
      <c r="F284" s="21"/>
      <c r="G284" s="21"/>
      <c r="H284" s="21"/>
      <c r="I284" s="58"/>
    </row>
    <row r="285" spans="1:9" s="57" customFormat="1" ht="10.5" customHeight="1" x14ac:dyDescent="0.2">
      <c r="A285" s="21"/>
      <c r="B285" s="68"/>
      <c r="C285" s="21"/>
      <c r="D285" s="21"/>
      <c r="E285" s="21"/>
      <c r="F285" s="21"/>
      <c r="G285" s="21"/>
      <c r="H285" s="21"/>
      <c r="I285" s="58"/>
    </row>
    <row r="286" spans="1:9" s="57" customFormat="1" x14ac:dyDescent="0.2">
      <c r="A286" s="21"/>
      <c r="B286" s="242" t="s">
        <v>149</v>
      </c>
      <c r="C286" s="242"/>
      <c r="D286" s="242"/>
      <c r="E286" s="242"/>
      <c r="F286" s="242"/>
      <c r="G286" s="242"/>
      <c r="H286" s="242"/>
      <c r="I286" s="86"/>
    </row>
    <row r="287" spans="1:9" s="57" customFormat="1" ht="12.75" x14ac:dyDescent="0.2">
      <c r="A287" s="21"/>
      <c r="B287" s="68"/>
      <c r="C287" s="21"/>
      <c r="D287" s="21"/>
      <c r="E287" s="21"/>
      <c r="F287" s="21"/>
      <c r="G287" s="21"/>
      <c r="H287" s="21"/>
      <c r="I287" s="58"/>
    </row>
    <row r="288" spans="1:9" s="57" customFormat="1" x14ac:dyDescent="0.2">
      <c r="A288" s="21"/>
      <c r="B288" s="224" t="s">
        <v>150</v>
      </c>
      <c r="C288" s="225"/>
      <c r="D288" s="21"/>
      <c r="E288" s="21"/>
      <c r="F288" s="21"/>
      <c r="G288" s="21"/>
      <c r="H288" s="21"/>
      <c r="I288" s="58"/>
    </row>
    <row r="289" spans="1:9" s="57" customFormat="1" ht="12.75" x14ac:dyDescent="0.2">
      <c r="A289" s="21"/>
      <c r="B289" s="68"/>
      <c r="C289" s="21"/>
      <c r="D289" s="21"/>
      <c r="E289" s="21"/>
      <c r="F289" s="21"/>
      <c r="G289" s="21"/>
      <c r="H289" s="21"/>
      <c r="I289" s="58"/>
    </row>
    <row r="290" spans="1:9" s="57" customFormat="1" ht="12.75" x14ac:dyDescent="0.2">
      <c r="A290" s="21"/>
      <c r="B290" s="192" t="s">
        <v>257</v>
      </c>
      <c r="C290" s="147"/>
      <c r="D290" s="147"/>
      <c r="E290" s="147"/>
      <c r="F290" s="147"/>
      <c r="G290" s="147"/>
      <c r="H290" s="147"/>
      <c r="I290" s="58"/>
    </row>
    <row r="291" spans="1:9" s="57" customFormat="1" ht="29.45" customHeight="1" x14ac:dyDescent="0.2">
      <c r="A291" s="21"/>
      <c r="B291" s="18" t="s">
        <v>151</v>
      </c>
      <c r="C291" s="21"/>
      <c r="D291" s="21"/>
      <c r="E291" s="21"/>
      <c r="F291" s="21"/>
      <c r="G291" s="21"/>
      <c r="H291" s="21"/>
      <c r="I291" s="58"/>
    </row>
    <row r="292" spans="1:9" s="57" customFormat="1" x14ac:dyDescent="0.25">
      <c r="A292" s="21"/>
      <c r="B292" s="234" t="s">
        <v>258</v>
      </c>
      <c r="C292" s="235"/>
      <c r="D292" s="235"/>
      <c r="E292" s="235"/>
      <c r="F292" s="235"/>
      <c r="G292" s="235"/>
      <c r="H292" s="235"/>
      <c r="I292" s="235"/>
    </row>
    <row r="293" spans="1:9" s="57" customFormat="1" ht="12.75" x14ac:dyDescent="0.2">
      <c r="A293" s="21"/>
      <c r="B293" s="21"/>
      <c r="C293" s="21"/>
      <c r="D293" s="21"/>
      <c r="E293" s="21"/>
      <c r="F293" s="21"/>
      <c r="G293" s="21"/>
      <c r="H293" s="21"/>
      <c r="I293" s="58"/>
    </row>
    <row r="294" spans="1:9" s="57" customFormat="1" x14ac:dyDescent="0.2">
      <c r="A294" s="21"/>
      <c r="B294" s="224" t="s">
        <v>152</v>
      </c>
      <c r="C294" s="225"/>
      <c r="D294" s="21"/>
      <c r="E294" s="21"/>
      <c r="F294" s="21"/>
      <c r="G294" s="21"/>
      <c r="H294" s="21"/>
      <c r="I294" s="58"/>
    </row>
    <row r="295" spans="1:9" s="57" customFormat="1" ht="48" customHeight="1" x14ac:dyDescent="0.25">
      <c r="A295" s="21"/>
      <c r="B295" s="226" t="s">
        <v>153</v>
      </c>
      <c r="C295" s="226"/>
      <c r="D295" s="226"/>
      <c r="E295" s="226"/>
      <c r="F295" s="226"/>
      <c r="G295" s="226"/>
      <c r="H295" s="226"/>
      <c r="I295" s="88"/>
    </row>
    <row r="296" spans="1:9" s="57" customFormat="1" ht="30.75" customHeight="1" x14ac:dyDescent="0.25">
      <c r="A296" s="21"/>
      <c r="B296" s="236" t="s">
        <v>259</v>
      </c>
      <c r="C296" s="232"/>
      <c r="D296" s="232"/>
      <c r="E296" s="232"/>
      <c r="F296" s="232"/>
      <c r="G296" s="232"/>
      <c r="H296" s="232"/>
      <c r="I296" s="232"/>
    </row>
    <row r="297" spans="1:9" s="57" customFormat="1" ht="12.75" x14ac:dyDescent="0.2">
      <c r="A297" s="21"/>
      <c r="B297" s="21"/>
      <c r="C297" s="21"/>
      <c r="D297" s="21"/>
      <c r="E297" s="21"/>
      <c r="F297" s="21"/>
      <c r="G297" s="21"/>
      <c r="H297" s="21"/>
      <c r="I297" s="58"/>
    </row>
    <row r="298" spans="1:9" s="57" customFormat="1" ht="23.25" customHeight="1" x14ac:dyDescent="0.2">
      <c r="A298" s="21"/>
      <c r="B298" s="224" t="s">
        <v>154</v>
      </c>
      <c r="C298" s="225"/>
      <c r="D298" s="21"/>
      <c r="E298" s="21"/>
      <c r="F298" s="21"/>
      <c r="G298" s="21"/>
      <c r="H298" s="21"/>
      <c r="I298" s="58"/>
    </row>
    <row r="299" spans="1:9" s="57" customFormat="1" ht="28.5" customHeight="1" x14ac:dyDescent="0.2">
      <c r="A299" s="21"/>
      <c r="B299" s="237" t="s">
        <v>260</v>
      </c>
      <c r="C299" s="237"/>
      <c r="D299" s="237"/>
      <c r="E299" s="237"/>
      <c r="F299" s="237"/>
      <c r="G299" s="237"/>
      <c r="H299" s="237"/>
      <c r="I299" s="87"/>
    </row>
    <row r="300" spans="1:9" s="57" customFormat="1" ht="28.5" hidden="1" customHeight="1" x14ac:dyDescent="0.2">
      <c r="A300" s="21"/>
      <c r="B300" s="137"/>
      <c r="C300" s="137"/>
      <c r="D300" s="137"/>
      <c r="E300" s="137"/>
      <c r="F300" s="137"/>
      <c r="G300" s="137"/>
      <c r="H300" s="137"/>
      <c r="I300" s="87"/>
    </row>
    <row r="301" spans="1:9" s="57" customFormat="1" ht="1.5" customHeight="1" x14ac:dyDescent="0.2">
      <c r="A301" s="21"/>
      <c r="B301" s="90"/>
      <c r="C301" s="89"/>
      <c r="D301" s="89"/>
      <c r="E301" s="89"/>
      <c r="F301" s="89"/>
      <c r="G301" s="89"/>
      <c r="H301" s="89"/>
      <c r="I301" s="89"/>
    </row>
    <row r="302" spans="1:9" s="57" customFormat="1" x14ac:dyDescent="0.2">
      <c r="A302" s="21"/>
      <c r="B302" s="224" t="s">
        <v>155</v>
      </c>
      <c r="C302" s="225"/>
      <c r="D302" s="21"/>
      <c r="E302" s="21"/>
      <c r="F302" s="21"/>
      <c r="G302" s="21"/>
      <c r="H302" s="21"/>
      <c r="I302" s="58"/>
    </row>
    <row r="303" spans="1:9" s="57" customFormat="1" ht="12.75" x14ac:dyDescent="0.2">
      <c r="A303" s="21"/>
      <c r="B303" s="21"/>
      <c r="C303" s="21"/>
      <c r="D303" s="21"/>
      <c r="E303" s="21"/>
      <c r="F303" s="21"/>
      <c r="G303" s="21"/>
      <c r="H303" s="21"/>
      <c r="I303" s="58"/>
    </row>
    <row r="304" spans="1:9" s="57" customFormat="1" ht="12.75" x14ac:dyDescent="0.2">
      <c r="A304" s="21"/>
      <c r="B304" s="147" t="s">
        <v>261</v>
      </c>
      <c r="C304" s="147"/>
      <c r="D304" s="147"/>
      <c r="E304" s="147"/>
      <c r="F304" s="147"/>
      <c r="G304" s="147"/>
      <c r="H304" s="21"/>
      <c r="I304" s="58"/>
    </row>
    <row r="305" spans="1:10" s="57" customFormat="1" ht="30" customHeight="1" x14ac:dyDescent="0.2">
      <c r="A305" s="21"/>
      <c r="B305" s="224" t="s">
        <v>156</v>
      </c>
      <c r="C305" s="225"/>
      <c r="D305" s="21"/>
      <c r="E305" s="21"/>
      <c r="F305" s="21"/>
      <c r="G305" s="21"/>
      <c r="H305" s="21"/>
      <c r="I305" s="58"/>
    </row>
    <row r="306" spans="1:10" s="57" customFormat="1" ht="30.75" customHeight="1" x14ac:dyDescent="0.2">
      <c r="A306" s="21"/>
      <c r="B306" s="230" t="s">
        <v>262</v>
      </c>
      <c r="C306" s="230"/>
      <c r="D306" s="230"/>
      <c r="E306" s="230"/>
      <c r="F306" s="230"/>
      <c r="G306" s="230"/>
      <c r="H306" s="124"/>
      <c r="I306" s="124"/>
    </row>
    <row r="307" spans="1:10" s="57" customFormat="1" ht="12.75" x14ac:dyDescent="0.2">
      <c r="A307" s="21"/>
      <c r="B307" s="21"/>
      <c r="C307" s="21"/>
      <c r="D307" s="21"/>
      <c r="E307" s="21"/>
      <c r="F307" s="21"/>
      <c r="G307" s="21"/>
      <c r="H307" s="21"/>
      <c r="I307" s="58"/>
    </row>
    <row r="308" spans="1:10" s="57" customFormat="1" x14ac:dyDescent="0.2">
      <c r="A308" s="21"/>
      <c r="B308" s="224" t="s">
        <v>157</v>
      </c>
      <c r="C308" s="225"/>
      <c r="D308" s="21"/>
      <c r="E308" s="21"/>
      <c r="F308" s="21"/>
      <c r="G308" s="21"/>
      <c r="H308" s="21"/>
      <c r="I308" s="58"/>
    </row>
    <row r="309" spans="1:10" s="57" customFormat="1" ht="27" customHeight="1" x14ac:dyDescent="0.25">
      <c r="A309" s="21"/>
      <c r="B309" s="231" t="s">
        <v>263</v>
      </c>
      <c r="C309" s="232"/>
      <c r="D309" s="232"/>
      <c r="E309" s="232"/>
      <c r="F309" s="232"/>
      <c r="G309" s="232"/>
      <c r="H309" s="232"/>
      <c r="I309" s="232"/>
    </row>
    <row r="310" spans="1:10" s="57" customFormat="1" ht="33" customHeight="1" x14ac:dyDescent="0.2">
      <c r="A310" s="21"/>
      <c r="B310" s="233" t="s">
        <v>264</v>
      </c>
      <c r="C310" s="233"/>
      <c r="D310" s="233"/>
      <c r="E310" s="233"/>
      <c r="F310" s="233"/>
      <c r="G310" s="233"/>
      <c r="H310" s="233"/>
      <c r="I310" s="203"/>
      <c r="J310" s="144"/>
    </row>
    <row r="311" spans="1:10" s="57" customFormat="1" ht="12.75" x14ac:dyDescent="0.2">
      <c r="A311" s="21"/>
      <c r="B311" s="21"/>
      <c r="C311" s="21"/>
      <c r="D311" s="21"/>
      <c r="E311" s="21"/>
      <c r="F311" s="21"/>
      <c r="G311" s="21"/>
      <c r="H311" s="21"/>
      <c r="I311" s="58"/>
    </row>
    <row r="312" spans="1:10" s="57" customFormat="1" x14ac:dyDescent="0.2">
      <c r="A312" s="21"/>
      <c r="B312" s="224" t="s">
        <v>158</v>
      </c>
      <c r="C312" s="225"/>
      <c r="D312" s="21"/>
      <c r="E312" s="21"/>
      <c r="F312" s="21"/>
      <c r="G312" s="21"/>
      <c r="H312" s="21"/>
      <c r="I312" s="58"/>
    </row>
    <row r="313" spans="1:10" s="57" customFormat="1" ht="3" customHeight="1" x14ac:dyDescent="0.2">
      <c r="A313" s="21"/>
      <c r="B313" s="21"/>
      <c r="C313" s="21"/>
      <c r="D313" s="21"/>
      <c r="E313" s="21"/>
      <c r="F313" s="21"/>
      <c r="G313" s="21"/>
      <c r="H313" s="21"/>
      <c r="I313" s="58"/>
    </row>
    <row r="314" spans="1:10" s="57" customFormat="1" ht="39" customHeight="1" x14ac:dyDescent="0.25">
      <c r="A314" s="21"/>
      <c r="B314" s="226" t="s">
        <v>201</v>
      </c>
      <c r="C314" s="226"/>
      <c r="D314" s="226"/>
      <c r="E314" s="226"/>
      <c r="F314" s="226"/>
      <c r="G314" s="226"/>
      <c r="H314" s="226"/>
      <c r="I314" s="88"/>
    </row>
    <row r="315" spans="1:10" s="57" customFormat="1" ht="14.45" customHeight="1" x14ac:dyDescent="0.25">
      <c r="A315" s="21"/>
      <c r="B315" s="227" t="s">
        <v>265</v>
      </c>
      <c r="C315" s="228"/>
      <c r="D315" s="228"/>
      <c r="E315" s="228"/>
      <c r="F315" s="228"/>
      <c r="G315" s="228"/>
      <c r="H315" s="228"/>
      <c r="I315" s="228"/>
    </row>
    <row r="316" spans="1:10" s="57" customFormat="1" x14ac:dyDescent="0.25">
      <c r="A316" s="21"/>
      <c r="B316" s="227" t="s">
        <v>266</v>
      </c>
      <c r="C316" s="228"/>
      <c r="D316" s="228"/>
      <c r="E316" s="228"/>
      <c r="F316" s="228"/>
      <c r="G316" s="228"/>
      <c r="H316" s="228"/>
      <c r="I316" s="228"/>
      <c r="J316" s="144"/>
    </row>
    <row r="317" spans="1:10" s="57" customFormat="1" ht="12.75" x14ac:dyDescent="0.2">
      <c r="A317" s="21"/>
      <c r="B317" s="21" t="s">
        <v>269</v>
      </c>
      <c r="C317" s="21"/>
      <c r="D317" s="21"/>
      <c r="E317" s="21"/>
      <c r="F317" s="21"/>
      <c r="G317" s="21"/>
      <c r="H317" s="21"/>
      <c r="I317" s="58"/>
    </row>
    <row r="318" spans="1:10" s="57" customFormat="1" ht="22.5" customHeight="1" x14ac:dyDescent="0.2">
      <c r="A318" s="21"/>
      <c r="B318" s="21" t="s">
        <v>159</v>
      </c>
      <c r="C318" s="21"/>
      <c r="D318" s="21"/>
      <c r="E318" s="21"/>
      <c r="F318" s="21"/>
      <c r="G318" s="21"/>
      <c r="H318" s="21"/>
      <c r="I318" s="58"/>
    </row>
    <row r="319" spans="1:10" s="57" customFormat="1" ht="12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58"/>
    </row>
    <row r="320" spans="1:10" s="57" customFormat="1" ht="24" x14ac:dyDescent="0.2">
      <c r="A320" s="21"/>
      <c r="B320" s="125" t="s">
        <v>268</v>
      </c>
      <c r="C320" s="183">
        <v>23000</v>
      </c>
      <c r="D320" s="121"/>
      <c r="E320" s="21"/>
      <c r="F320" s="21"/>
      <c r="G320" s="21"/>
      <c r="H320" s="21"/>
      <c r="I320" s="58"/>
      <c r="J320" s="144"/>
    </row>
    <row r="321" spans="1:10" s="57" customFormat="1" ht="12.75" x14ac:dyDescent="0.2">
      <c r="A321" s="21"/>
      <c r="B321" s="108" t="s">
        <v>160</v>
      </c>
      <c r="C321" s="183">
        <v>2000</v>
      </c>
      <c r="D321" s="121"/>
      <c r="E321" s="21"/>
      <c r="F321" s="21"/>
      <c r="G321" s="21"/>
      <c r="H321" s="21"/>
      <c r="I321" s="58"/>
      <c r="J321" s="144"/>
    </row>
    <row r="322" spans="1:10" s="57" customFormat="1" ht="12.75" x14ac:dyDescent="0.2">
      <c r="A322" s="21"/>
      <c r="B322" s="75" t="s">
        <v>161</v>
      </c>
      <c r="C322" s="183">
        <v>3400</v>
      </c>
      <c r="D322" s="121"/>
      <c r="E322" s="21"/>
      <c r="F322" s="21"/>
      <c r="G322" s="21"/>
      <c r="H322" s="21"/>
      <c r="I322" s="58"/>
      <c r="J322" s="144"/>
    </row>
    <row r="323" spans="1:10" s="57" customFormat="1" ht="12.75" x14ac:dyDescent="0.2">
      <c r="A323" s="21"/>
      <c r="B323" s="75" t="s">
        <v>202</v>
      </c>
      <c r="C323" s="183">
        <v>2600</v>
      </c>
      <c r="D323" s="121"/>
      <c r="E323" s="21"/>
      <c r="F323" s="21"/>
      <c r="G323" s="21"/>
      <c r="H323" s="21"/>
      <c r="I323" s="58"/>
      <c r="J323" s="144"/>
    </row>
    <row r="324" spans="1:10" s="57" customFormat="1" ht="12.75" x14ac:dyDescent="0.2">
      <c r="A324" s="21"/>
      <c r="B324" s="75" t="s">
        <v>162</v>
      </c>
      <c r="C324" s="183">
        <v>4625</v>
      </c>
      <c r="D324" s="121"/>
      <c r="E324" s="21"/>
      <c r="F324" s="21"/>
      <c r="G324" s="21"/>
      <c r="H324" s="21"/>
      <c r="I324" s="58"/>
      <c r="J324" s="144"/>
    </row>
    <row r="325" spans="1:10" s="57" customFormat="1" ht="12.75" x14ac:dyDescent="0.2">
      <c r="A325" s="21"/>
      <c r="B325" s="75" t="s">
        <v>203</v>
      </c>
      <c r="C325" s="183">
        <v>37700</v>
      </c>
      <c r="D325" s="121"/>
      <c r="E325" s="21"/>
      <c r="F325" s="21"/>
      <c r="G325" s="21"/>
      <c r="H325" s="21"/>
      <c r="I325" s="58"/>
      <c r="J325" s="144"/>
    </row>
    <row r="326" spans="1:10" s="57" customFormat="1" ht="12.75" x14ac:dyDescent="0.2">
      <c r="A326" s="21"/>
      <c r="B326" s="75" t="s">
        <v>163</v>
      </c>
      <c r="C326" s="183">
        <v>64000</v>
      </c>
      <c r="D326" s="121"/>
      <c r="E326" s="21"/>
      <c r="F326" s="21"/>
      <c r="G326" s="21"/>
      <c r="H326" s="21"/>
      <c r="I326" s="58"/>
      <c r="J326" s="144"/>
    </row>
    <row r="327" spans="1:10" s="57" customFormat="1" ht="12.75" x14ac:dyDescent="0.2">
      <c r="A327" s="21"/>
      <c r="B327" s="75" t="s">
        <v>164</v>
      </c>
      <c r="C327" s="183">
        <v>96985</v>
      </c>
      <c r="D327" s="121"/>
      <c r="E327" s="21"/>
      <c r="F327" s="21"/>
      <c r="G327" s="21"/>
      <c r="H327" s="21"/>
      <c r="I327" s="58"/>
      <c r="J327" s="144"/>
    </row>
    <row r="328" spans="1:10" s="57" customFormat="1" ht="12.75" x14ac:dyDescent="0.2">
      <c r="A328" s="21"/>
      <c r="B328" s="75" t="s">
        <v>165</v>
      </c>
      <c r="C328" s="183">
        <v>7575.07</v>
      </c>
      <c r="D328" s="121"/>
      <c r="E328" s="21"/>
      <c r="F328" s="21"/>
      <c r="G328" s="21"/>
      <c r="H328" s="21"/>
      <c r="I328" s="58"/>
      <c r="J328" s="144"/>
    </row>
    <row r="329" spans="1:10" s="57" customFormat="1" ht="12.75" x14ac:dyDescent="0.2">
      <c r="A329" s="21"/>
      <c r="B329" s="75" t="s">
        <v>214</v>
      </c>
      <c r="C329" s="183">
        <v>3000</v>
      </c>
      <c r="D329" s="121"/>
      <c r="E329" s="21"/>
      <c r="F329" s="21"/>
      <c r="G329" s="21"/>
      <c r="H329" s="21"/>
      <c r="I329" s="58"/>
      <c r="J329" s="144"/>
    </row>
    <row r="330" spans="1:10" s="57" customFormat="1" ht="12.75" x14ac:dyDescent="0.2">
      <c r="A330" s="21"/>
      <c r="B330" s="75" t="s">
        <v>166</v>
      </c>
      <c r="C330" s="183">
        <v>2760.7</v>
      </c>
      <c r="D330" s="121"/>
      <c r="E330" s="21"/>
      <c r="F330" s="21"/>
      <c r="G330" s="21"/>
      <c r="H330" s="21"/>
      <c r="I330" s="58"/>
      <c r="J330" s="144"/>
    </row>
    <row r="331" spans="1:10" s="57" customFormat="1" ht="12.75" x14ac:dyDescent="0.2">
      <c r="A331" s="21"/>
      <c r="B331" s="75" t="s">
        <v>167</v>
      </c>
      <c r="C331" s="183">
        <v>1100</v>
      </c>
      <c r="D331" s="21"/>
      <c r="E331" s="21"/>
      <c r="F331" s="21"/>
      <c r="G331" s="21"/>
      <c r="H331" s="21"/>
      <c r="I331" s="58"/>
      <c r="J331" s="144"/>
    </row>
    <row r="332" spans="1:10" s="57" customFormat="1" ht="12.75" x14ac:dyDescent="0.2">
      <c r="A332" s="21"/>
      <c r="B332" s="75" t="s">
        <v>168</v>
      </c>
      <c r="C332" s="183">
        <v>4930</v>
      </c>
      <c r="D332" s="21"/>
      <c r="E332" s="21"/>
      <c r="F332" s="21"/>
      <c r="G332" s="21"/>
      <c r="H332" s="21"/>
      <c r="I332" s="58"/>
      <c r="J332" s="144"/>
    </row>
    <row r="333" spans="1:10" s="57" customFormat="1" ht="12.75" x14ac:dyDescent="0.2">
      <c r="A333" s="21"/>
      <c r="B333" s="76" t="s">
        <v>169</v>
      </c>
      <c r="C333" s="204">
        <f>C320+C321+C322+C323+C324+C325+C326+C327+C328+C329+C330+C331+C332</f>
        <v>253675.77000000002</v>
      </c>
      <c r="D333" s="21"/>
      <c r="E333" s="21"/>
      <c r="F333" s="21"/>
      <c r="G333" s="21"/>
      <c r="H333" s="21"/>
      <c r="I333" s="58"/>
      <c r="J333" s="144"/>
    </row>
    <row r="334" spans="1:10" s="57" customFormat="1" ht="24.6" customHeight="1" x14ac:dyDescent="0.2">
      <c r="A334" s="21"/>
      <c r="B334" s="21"/>
      <c r="C334" s="74"/>
      <c r="D334" s="21"/>
      <c r="E334" s="21"/>
      <c r="F334" s="21"/>
      <c r="G334" s="21"/>
      <c r="H334" s="21"/>
      <c r="I334" s="58"/>
    </row>
    <row r="335" spans="1:10" s="57" customFormat="1" ht="43.5" customHeight="1" x14ac:dyDescent="0.2">
      <c r="A335" s="21"/>
      <c r="B335" s="229" t="s">
        <v>267</v>
      </c>
      <c r="C335" s="229"/>
      <c r="D335" s="229"/>
      <c r="E335" s="229"/>
      <c r="F335" s="229"/>
      <c r="G335" s="229"/>
      <c r="H335" s="229"/>
      <c r="I335" s="89"/>
      <c r="J335" s="144"/>
    </row>
    <row r="336" spans="1:10" s="57" customFormat="1" ht="32.25" customHeight="1" x14ac:dyDescent="0.2">
      <c r="A336" s="21"/>
      <c r="B336" s="224" t="s">
        <v>170</v>
      </c>
      <c r="C336" s="225"/>
      <c r="D336" s="21"/>
      <c r="E336" s="21"/>
      <c r="F336" s="21"/>
      <c r="G336" s="21"/>
      <c r="H336" s="21"/>
      <c r="I336" s="58"/>
    </row>
    <row r="337" spans="1:9" s="57" customFormat="1" ht="38.25" customHeight="1" x14ac:dyDescent="0.2">
      <c r="A337" s="21"/>
      <c r="B337" s="222" t="s">
        <v>270</v>
      </c>
      <c r="C337" s="222"/>
      <c r="D337" s="222"/>
      <c r="E337" s="222"/>
      <c r="F337" s="222"/>
      <c r="G337" s="222"/>
      <c r="H337" s="222"/>
      <c r="I337" s="87"/>
    </row>
    <row r="338" spans="1:9" s="57" customFormat="1" ht="12.75" x14ac:dyDescent="0.2">
      <c r="A338" s="21"/>
      <c r="B338" s="21" t="s">
        <v>171</v>
      </c>
      <c r="C338" s="21"/>
      <c r="D338" s="21"/>
      <c r="E338" s="21"/>
      <c r="F338" s="21"/>
      <c r="G338" s="21"/>
      <c r="H338" s="21"/>
      <c r="I338" s="58"/>
    </row>
    <row r="339" spans="1:9" s="57" customFormat="1" ht="12.75" x14ac:dyDescent="0.2">
      <c r="A339" s="21"/>
      <c r="B339" s="21" t="s">
        <v>172</v>
      </c>
      <c r="C339" s="21"/>
      <c r="D339" s="21"/>
      <c r="E339" s="21"/>
      <c r="F339" s="21"/>
      <c r="G339" s="21"/>
      <c r="H339" s="21"/>
      <c r="I339" s="58"/>
    </row>
    <row r="340" spans="1:9" s="57" customFormat="1" ht="12.75" x14ac:dyDescent="0.2">
      <c r="A340" s="21"/>
      <c r="B340" s="23" t="s">
        <v>173</v>
      </c>
      <c r="C340" s="21"/>
      <c r="D340" s="21"/>
      <c r="E340" s="21"/>
      <c r="F340" s="21"/>
      <c r="G340" s="21"/>
      <c r="H340" s="21"/>
      <c r="I340" s="58"/>
    </row>
    <row r="341" spans="1:9" s="57" customFormat="1" ht="12.75" x14ac:dyDescent="0.2">
      <c r="A341" s="21"/>
      <c r="B341" s="18" t="s">
        <v>174</v>
      </c>
      <c r="C341" s="21"/>
      <c r="D341" s="21"/>
      <c r="E341" s="21"/>
      <c r="F341" s="21"/>
      <c r="G341" s="21"/>
      <c r="H341" s="21"/>
      <c r="I341" s="58"/>
    </row>
    <row r="342" spans="1:9" s="57" customFormat="1" ht="12.75" x14ac:dyDescent="0.2">
      <c r="A342" s="21"/>
      <c r="B342" s="21"/>
      <c r="C342" s="21"/>
      <c r="D342" s="21"/>
      <c r="E342" s="21"/>
      <c r="F342" s="21"/>
      <c r="G342" s="21"/>
      <c r="H342" s="21"/>
      <c r="I342" s="58"/>
    </row>
    <row r="343" spans="1:9" s="57" customFormat="1" ht="18" customHeight="1" x14ac:dyDescent="0.2">
      <c r="A343" s="21"/>
      <c r="B343" s="59" t="s">
        <v>206</v>
      </c>
      <c r="C343" s="21"/>
      <c r="D343" s="21"/>
      <c r="E343" s="21"/>
      <c r="F343" s="21"/>
      <c r="G343" s="21"/>
      <c r="H343" s="21"/>
      <c r="I343" s="58"/>
    </row>
    <row r="344" spans="1:9" s="57" customFormat="1" ht="15.75" customHeight="1" x14ac:dyDescent="0.25">
      <c r="A344" s="21"/>
      <c r="B344" s="223" t="s">
        <v>271</v>
      </c>
      <c r="C344" s="223"/>
      <c r="D344" s="223"/>
      <c r="E344" s="223"/>
      <c r="F344" s="223"/>
      <c r="G344" s="223"/>
      <c r="H344" s="223"/>
      <c r="I344" s="119"/>
    </row>
    <row r="345" spans="1:9" s="57" customFormat="1" ht="13.5" customHeight="1" x14ac:dyDescent="0.25">
      <c r="A345" s="21"/>
      <c r="B345" s="127"/>
      <c r="C345" s="127"/>
      <c r="D345" s="127"/>
      <c r="E345" s="127"/>
      <c r="F345" s="127"/>
      <c r="G345" s="127"/>
      <c r="H345" s="127"/>
      <c r="I345" s="119"/>
    </row>
    <row r="346" spans="1:9" s="57" customFormat="1" ht="18.75" customHeight="1" x14ac:dyDescent="0.25">
      <c r="A346" s="21"/>
      <c r="B346" s="130" t="s">
        <v>207</v>
      </c>
      <c r="C346" s="148" t="s">
        <v>243</v>
      </c>
      <c r="D346" s="127"/>
      <c r="E346" s="127"/>
      <c r="F346" s="127"/>
      <c r="G346" s="127"/>
      <c r="H346" s="127"/>
      <c r="I346" s="119"/>
    </row>
    <row r="347" spans="1:9" s="57" customFormat="1" ht="18.75" customHeight="1" x14ac:dyDescent="0.25">
      <c r="A347" s="21"/>
      <c r="B347" s="130"/>
      <c r="C347" s="148"/>
      <c r="D347" s="142"/>
      <c r="E347" s="142"/>
      <c r="F347" s="142"/>
      <c r="G347" s="142"/>
      <c r="H347" s="142"/>
      <c r="I347" s="119"/>
    </row>
    <row r="348" spans="1:9" s="57" customFormat="1" ht="13.5" customHeight="1" x14ac:dyDescent="0.25">
      <c r="A348" s="21"/>
      <c r="B348" s="206" t="s">
        <v>272</v>
      </c>
      <c r="C348" s="205">
        <v>22000</v>
      </c>
      <c r="D348" s="127"/>
      <c r="E348" s="127"/>
      <c r="F348" s="127"/>
      <c r="G348" s="127"/>
      <c r="H348" s="127"/>
      <c r="I348" s="119"/>
    </row>
    <row r="349" spans="1:9" s="57" customFormat="1" x14ac:dyDescent="0.25">
      <c r="A349" s="21"/>
      <c r="B349" s="132" t="s">
        <v>200</v>
      </c>
      <c r="C349" s="207">
        <v>22000</v>
      </c>
      <c r="D349" s="127"/>
      <c r="E349" s="127"/>
      <c r="F349" s="127"/>
      <c r="G349" s="127"/>
      <c r="H349" s="127"/>
      <c r="I349" s="119"/>
    </row>
    <row r="350" spans="1:9" s="57" customFormat="1" ht="10.5" customHeight="1" x14ac:dyDescent="0.25">
      <c r="A350" s="21"/>
      <c r="B350" s="132"/>
      <c r="C350" s="131"/>
      <c r="D350" s="141"/>
      <c r="E350" s="141"/>
      <c r="F350" s="141"/>
      <c r="G350" s="141"/>
      <c r="H350" s="141"/>
      <c r="I350" s="119"/>
    </row>
    <row r="351" spans="1:9" s="57" customFormat="1" x14ac:dyDescent="0.25">
      <c r="A351" s="21"/>
      <c r="B351" s="132" t="s">
        <v>204</v>
      </c>
      <c r="C351" s="131"/>
      <c r="D351" s="141"/>
      <c r="E351" s="141"/>
      <c r="F351" s="141"/>
      <c r="G351" s="141"/>
      <c r="H351" s="141"/>
      <c r="I351" s="119"/>
    </row>
    <row r="352" spans="1:9" s="144" customFormat="1" x14ac:dyDescent="0.25">
      <c r="A352" s="147" t="s">
        <v>273</v>
      </c>
      <c r="B352" s="211"/>
      <c r="C352" s="207"/>
      <c r="D352" s="148"/>
      <c r="E352" s="148"/>
      <c r="F352" s="148"/>
      <c r="G352" s="148"/>
      <c r="H352" s="148"/>
      <c r="I352" s="212"/>
    </row>
    <row r="353" spans="1:9" s="144" customFormat="1" ht="12.75" x14ac:dyDescent="0.2">
      <c r="A353" s="147"/>
      <c r="B353" s="147" t="s">
        <v>205</v>
      </c>
      <c r="C353" s="213"/>
      <c r="D353" s="147"/>
      <c r="E353" s="147"/>
      <c r="F353" s="147"/>
      <c r="G353" s="147"/>
      <c r="H353" s="147"/>
      <c r="I353" s="146"/>
    </row>
    <row r="354" spans="1:9" s="57" customFormat="1" ht="12.75" x14ac:dyDescent="0.2">
      <c r="A354" s="21"/>
      <c r="B354" s="21"/>
      <c r="C354" s="74"/>
      <c r="D354" s="21"/>
      <c r="E354" s="21"/>
      <c r="F354" s="21"/>
      <c r="G354" s="21"/>
      <c r="H354" s="21"/>
      <c r="I354" s="58"/>
    </row>
    <row r="355" spans="1:9" s="57" customFormat="1" ht="14.25" customHeight="1" x14ac:dyDescent="0.2">
      <c r="A355" s="21"/>
      <c r="B355" s="59" t="s">
        <v>175</v>
      </c>
      <c r="C355" s="149" t="s">
        <v>243</v>
      </c>
      <c r="D355" s="122"/>
      <c r="E355" s="21"/>
      <c r="F355" s="21"/>
      <c r="G355" s="21"/>
      <c r="H355" s="21"/>
      <c r="I355" s="58"/>
    </row>
    <row r="356" spans="1:9" s="114" customFormat="1" ht="8.25" customHeight="1" x14ac:dyDescent="0.2">
      <c r="A356" s="110"/>
      <c r="B356" s="21"/>
      <c r="C356" s="74"/>
      <c r="D356" s="21"/>
      <c r="E356" s="21"/>
      <c r="F356" s="21"/>
      <c r="G356" s="21"/>
      <c r="H356" s="21"/>
      <c r="I356" s="58"/>
    </row>
    <row r="357" spans="1:9" s="114" customFormat="1" ht="8.25" customHeight="1" x14ac:dyDescent="0.2">
      <c r="A357" s="110"/>
      <c r="B357" s="21"/>
      <c r="C357" s="74"/>
      <c r="D357" s="21"/>
      <c r="E357" s="21"/>
      <c r="F357" s="21"/>
      <c r="G357" s="21"/>
      <c r="H357" s="21"/>
      <c r="I357" s="58"/>
    </row>
    <row r="358" spans="1:9" s="114" customFormat="1" ht="13.5" customHeight="1" x14ac:dyDescent="0.2">
      <c r="A358" s="110"/>
      <c r="B358" s="21" t="s">
        <v>275</v>
      </c>
      <c r="C358" s="74">
        <v>38202.639999999999</v>
      </c>
      <c r="D358" s="21"/>
      <c r="E358" s="21"/>
      <c r="F358" s="21"/>
      <c r="G358" s="21"/>
      <c r="H358" s="21"/>
      <c r="I358" s="58"/>
    </row>
    <row r="359" spans="1:9" s="114" customFormat="1" ht="12.75" x14ac:dyDescent="0.2">
      <c r="A359" s="110"/>
      <c r="B359" s="111" t="s">
        <v>274</v>
      </c>
      <c r="C359" s="208">
        <v>35770.75</v>
      </c>
      <c r="D359" s="112"/>
      <c r="E359" s="110"/>
      <c r="F359" s="110"/>
      <c r="G359" s="110"/>
      <c r="H359" s="110"/>
      <c r="I359" s="113"/>
    </row>
    <row r="360" spans="1:9" s="114" customFormat="1" ht="12.75" x14ac:dyDescent="0.2">
      <c r="A360" s="110"/>
      <c r="B360" s="111" t="s">
        <v>223</v>
      </c>
      <c r="C360" s="208">
        <v>72969.95</v>
      </c>
      <c r="D360" s="112"/>
      <c r="E360" s="112"/>
      <c r="F360" s="110"/>
      <c r="G360" s="110"/>
      <c r="H360" s="110"/>
      <c r="I360" s="113"/>
    </row>
    <row r="361" spans="1:9" s="114" customFormat="1" ht="12.75" x14ac:dyDescent="0.2">
      <c r="A361" s="110"/>
      <c r="B361" s="111" t="s">
        <v>276</v>
      </c>
      <c r="C361" s="208">
        <v>39909.5</v>
      </c>
      <c r="D361" s="112"/>
      <c r="E361" s="112"/>
      <c r="F361" s="110"/>
      <c r="G361" s="110"/>
      <c r="H361" s="110"/>
      <c r="I361" s="113"/>
    </row>
    <row r="362" spans="1:9" s="114" customFormat="1" ht="12.75" x14ac:dyDescent="0.2">
      <c r="A362" s="110"/>
      <c r="B362" s="111" t="s">
        <v>277</v>
      </c>
      <c r="C362" s="208">
        <v>120348.61</v>
      </c>
      <c r="D362" s="112"/>
      <c r="E362" s="110"/>
      <c r="F362" s="110"/>
      <c r="G362" s="110"/>
      <c r="H362" s="110"/>
      <c r="I362" s="113"/>
    </row>
    <row r="363" spans="1:9" s="114" customFormat="1" ht="12.75" x14ac:dyDescent="0.2">
      <c r="A363" s="110"/>
      <c r="B363" s="111" t="s">
        <v>278</v>
      </c>
      <c r="C363" s="208">
        <v>6075</v>
      </c>
      <c r="D363" s="112"/>
      <c r="E363" s="112"/>
      <c r="F363" s="110"/>
      <c r="G363" s="110"/>
      <c r="H363" s="110"/>
      <c r="I363" s="113"/>
    </row>
    <row r="364" spans="1:9" s="114" customFormat="1" ht="12.75" x14ac:dyDescent="0.2">
      <c r="A364" s="110"/>
      <c r="B364" s="111" t="s">
        <v>280</v>
      </c>
      <c r="C364" s="208">
        <v>13180</v>
      </c>
      <c r="D364" s="112"/>
      <c r="E364" s="112"/>
      <c r="F364" s="110"/>
      <c r="G364" s="110"/>
      <c r="H364" s="110"/>
      <c r="I364" s="113"/>
    </row>
    <row r="365" spans="1:9" s="60" customFormat="1" ht="12.75" x14ac:dyDescent="0.2">
      <c r="A365" s="59"/>
      <c r="B365" s="111" t="s">
        <v>176</v>
      </c>
      <c r="C365" s="208">
        <v>17730.96</v>
      </c>
      <c r="D365" s="112"/>
      <c r="E365" s="112"/>
      <c r="F365" s="110"/>
      <c r="G365" s="110"/>
      <c r="H365" s="110"/>
      <c r="I365" s="113"/>
    </row>
    <row r="366" spans="1:9" s="60" customFormat="1" ht="12.75" x14ac:dyDescent="0.2">
      <c r="A366" s="59"/>
      <c r="B366" s="111" t="s">
        <v>215</v>
      </c>
      <c r="C366" s="208">
        <v>875018.13</v>
      </c>
      <c r="D366" s="112"/>
      <c r="E366" s="112"/>
      <c r="F366" s="110"/>
      <c r="G366" s="110"/>
      <c r="H366" s="110"/>
      <c r="I366" s="113"/>
    </row>
    <row r="367" spans="1:9" s="60" customFormat="1" ht="12.75" x14ac:dyDescent="0.2">
      <c r="A367" s="59"/>
      <c r="B367" s="111" t="s">
        <v>224</v>
      </c>
      <c r="C367" s="208">
        <v>787.5</v>
      </c>
      <c r="D367" s="112"/>
      <c r="E367" s="112"/>
      <c r="F367" s="110"/>
      <c r="G367" s="110"/>
      <c r="H367" s="110"/>
      <c r="I367" s="113"/>
    </row>
    <row r="368" spans="1:9" s="60" customFormat="1" ht="12.75" x14ac:dyDescent="0.2">
      <c r="A368" s="59"/>
      <c r="B368" s="111" t="s">
        <v>279</v>
      </c>
      <c r="C368" s="208">
        <v>5700</v>
      </c>
      <c r="D368" s="112"/>
      <c r="E368" s="112"/>
      <c r="F368" s="110"/>
      <c r="G368" s="110"/>
      <c r="H368" s="110"/>
      <c r="I368" s="113"/>
    </row>
    <row r="369" spans="1:9" s="60" customFormat="1" ht="15" customHeight="1" x14ac:dyDescent="0.2">
      <c r="A369" s="59"/>
      <c r="B369" s="77" t="s">
        <v>177</v>
      </c>
      <c r="C369" s="210">
        <f>SUM(C358:C368)</f>
        <v>1225693.04</v>
      </c>
      <c r="D369" s="78"/>
      <c r="E369" s="109"/>
      <c r="F369" s="59"/>
      <c r="G369" s="59"/>
      <c r="H369" s="59"/>
      <c r="I369" s="79"/>
    </row>
    <row r="370" spans="1:9" s="60" customFormat="1" ht="12.75" x14ac:dyDescent="0.2">
      <c r="A370" s="59"/>
      <c r="B370" s="77"/>
      <c r="C370" s="78"/>
      <c r="D370" s="78"/>
      <c r="E370" s="109"/>
      <c r="F370" s="59"/>
      <c r="G370" s="59"/>
      <c r="H370" s="59"/>
      <c r="I370" s="79"/>
    </row>
    <row r="371" spans="1:9" s="57" customFormat="1" ht="17.25" customHeight="1" x14ac:dyDescent="0.2">
      <c r="A371" s="21"/>
      <c r="B371" s="59" t="s">
        <v>178</v>
      </c>
      <c r="C371" s="149" t="s">
        <v>243</v>
      </c>
      <c r="D371" s="21"/>
      <c r="E371" s="21"/>
      <c r="F371" s="21"/>
      <c r="G371" s="21"/>
      <c r="H371" s="21"/>
      <c r="I371" s="58"/>
    </row>
    <row r="372" spans="1:9" s="114" customFormat="1" ht="12.75" x14ac:dyDescent="0.2">
      <c r="A372" s="110"/>
      <c r="B372" s="21"/>
      <c r="C372" s="74"/>
      <c r="D372" s="21"/>
      <c r="E372" s="21"/>
      <c r="F372" s="21"/>
      <c r="G372" s="21"/>
      <c r="H372" s="21"/>
      <c r="I372" s="58"/>
    </row>
    <row r="373" spans="1:9" s="114" customFormat="1" ht="12.75" x14ac:dyDescent="0.2">
      <c r="A373" s="110"/>
      <c r="B373" s="111" t="s">
        <v>281</v>
      </c>
      <c r="C373" s="208">
        <v>1375</v>
      </c>
      <c r="D373" s="110"/>
      <c r="E373" s="110"/>
      <c r="F373" s="110"/>
      <c r="G373" s="110"/>
      <c r="H373" s="110"/>
      <c r="I373" s="113"/>
    </row>
    <row r="374" spans="1:9" s="114" customFormat="1" ht="12.75" x14ac:dyDescent="0.2">
      <c r="A374" s="110"/>
      <c r="B374" s="111" t="s">
        <v>282</v>
      </c>
      <c r="C374" s="208">
        <v>3120</v>
      </c>
      <c r="D374" s="110"/>
      <c r="E374" s="110"/>
      <c r="F374" s="110"/>
      <c r="G374" s="110"/>
      <c r="H374" s="110"/>
      <c r="I374" s="113"/>
    </row>
    <row r="375" spans="1:9" s="114" customFormat="1" ht="12.75" x14ac:dyDescent="0.2">
      <c r="A375" s="110"/>
      <c r="B375" s="111" t="s">
        <v>283</v>
      </c>
      <c r="C375" s="208">
        <v>10012.5</v>
      </c>
      <c r="D375" s="110"/>
      <c r="E375" s="110"/>
      <c r="F375" s="110"/>
      <c r="G375" s="110"/>
      <c r="H375" s="110"/>
      <c r="I375" s="113"/>
    </row>
    <row r="376" spans="1:9" s="114" customFormat="1" ht="12.75" x14ac:dyDescent="0.2">
      <c r="A376" s="110"/>
      <c r="B376" s="111" t="s">
        <v>284</v>
      </c>
      <c r="C376" s="208">
        <v>32812.5</v>
      </c>
      <c r="D376" s="110"/>
      <c r="E376" s="110"/>
      <c r="F376" s="110"/>
      <c r="G376" s="110"/>
      <c r="H376" s="110"/>
      <c r="I376" s="113"/>
    </row>
    <row r="377" spans="1:9" s="114" customFormat="1" ht="12.75" x14ac:dyDescent="0.2">
      <c r="A377" s="110"/>
      <c r="B377" s="111" t="s">
        <v>286</v>
      </c>
      <c r="C377" s="208">
        <v>6094.94</v>
      </c>
      <c r="D377" s="110"/>
      <c r="E377" s="110"/>
      <c r="F377" s="110"/>
      <c r="G377" s="110"/>
      <c r="H377" s="110"/>
      <c r="I377" s="113"/>
    </row>
    <row r="378" spans="1:9" s="114" customFormat="1" ht="12.75" x14ac:dyDescent="0.2">
      <c r="A378" s="110"/>
      <c r="B378" s="111" t="s">
        <v>289</v>
      </c>
      <c r="C378" s="208">
        <v>15937.5</v>
      </c>
      <c r="D378" s="110"/>
      <c r="E378" s="110"/>
      <c r="F378" s="110"/>
      <c r="G378" s="110"/>
      <c r="H378" s="110"/>
      <c r="I378" s="113"/>
    </row>
    <row r="379" spans="1:9" s="114" customFormat="1" ht="12.75" x14ac:dyDescent="0.2">
      <c r="A379" s="110"/>
      <c r="B379" s="111" t="s">
        <v>287</v>
      </c>
      <c r="C379" s="208">
        <v>24181.25</v>
      </c>
      <c r="D379" s="110"/>
      <c r="E379" s="110"/>
      <c r="F379" s="110"/>
      <c r="G379" s="110"/>
      <c r="H379" s="110"/>
      <c r="I379" s="113"/>
    </row>
    <row r="380" spans="1:9" s="114" customFormat="1" ht="12.75" x14ac:dyDescent="0.2">
      <c r="A380" s="110"/>
      <c r="B380" s="111" t="s">
        <v>288</v>
      </c>
      <c r="C380" s="208">
        <v>8291.35</v>
      </c>
      <c r="D380" s="110"/>
      <c r="E380" s="110"/>
      <c r="F380" s="110"/>
      <c r="G380" s="110"/>
      <c r="H380" s="110"/>
      <c r="I380" s="113"/>
    </row>
    <row r="381" spans="1:9" s="114" customFormat="1" ht="12.75" x14ac:dyDescent="0.2">
      <c r="A381" s="110"/>
      <c r="B381" s="111" t="s">
        <v>285</v>
      </c>
      <c r="C381" s="208">
        <v>196625</v>
      </c>
      <c r="D381" s="110"/>
      <c r="E381" s="110"/>
      <c r="F381" s="110"/>
      <c r="G381" s="110"/>
      <c r="H381" s="110"/>
      <c r="I381" s="113"/>
    </row>
    <row r="382" spans="1:9" s="114" customFormat="1" ht="12.75" x14ac:dyDescent="0.2">
      <c r="A382" s="110"/>
      <c r="B382" s="115" t="s">
        <v>177</v>
      </c>
      <c r="C382" s="209">
        <f>C373+C374+C375+C376+C377+C378+C379+C380+C381</f>
        <v>298450.04000000004</v>
      </c>
      <c r="D382" s="110"/>
      <c r="E382" s="110"/>
      <c r="F382" s="110"/>
      <c r="G382" s="110"/>
      <c r="H382" s="110"/>
      <c r="I382" s="113"/>
    </row>
    <row r="383" spans="1:9" s="114" customFormat="1" ht="12.75" x14ac:dyDescent="0.2">
      <c r="A383" s="110"/>
      <c r="B383" s="115"/>
      <c r="C383" s="116"/>
      <c r="D383" s="110"/>
      <c r="E383" s="110"/>
      <c r="F383" s="110"/>
      <c r="G383" s="110"/>
      <c r="H383" s="110"/>
      <c r="I383" s="113"/>
    </row>
    <row r="384" spans="1:9" s="114" customFormat="1" ht="3" customHeight="1" x14ac:dyDescent="0.2">
      <c r="A384" s="110"/>
      <c r="B384" s="115"/>
      <c r="C384" s="116"/>
      <c r="D384" s="110"/>
      <c r="E384" s="110"/>
      <c r="F384" s="110"/>
      <c r="G384" s="110"/>
      <c r="H384" s="110"/>
      <c r="I384" s="113"/>
    </row>
    <row r="385" spans="1:9" s="57" customFormat="1" ht="21.75" customHeight="1" x14ac:dyDescent="0.2">
      <c r="A385" s="21"/>
      <c r="B385" s="59" t="s">
        <v>179</v>
      </c>
      <c r="C385" s="74"/>
      <c r="D385" s="21"/>
      <c r="E385" s="21"/>
      <c r="F385" s="21"/>
      <c r="G385" s="21"/>
      <c r="H385" s="21"/>
      <c r="I385" s="58"/>
    </row>
    <row r="386" spans="1:9" s="114" customFormat="1" ht="12.75" x14ac:dyDescent="0.2">
      <c r="A386" s="110"/>
      <c r="B386" s="68"/>
      <c r="C386" s="74"/>
      <c r="D386" s="21"/>
      <c r="E386" s="21"/>
      <c r="F386" s="21"/>
      <c r="G386" s="21"/>
      <c r="H386" s="21"/>
      <c r="I386" s="58"/>
    </row>
    <row r="387" spans="1:9" s="114" customFormat="1" ht="12.75" x14ac:dyDescent="0.2">
      <c r="A387" s="110"/>
      <c r="B387" s="111" t="s">
        <v>294</v>
      </c>
      <c r="C387" s="208">
        <v>13487.24</v>
      </c>
      <c r="D387" s="112"/>
      <c r="E387" s="110"/>
      <c r="F387" s="110"/>
      <c r="G387" s="110"/>
      <c r="H387" s="110"/>
      <c r="I387" s="113"/>
    </row>
    <row r="388" spans="1:9" s="114" customFormat="1" ht="12.75" x14ac:dyDescent="0.2">
      <c r="A388" s="110"/>
      <c r="B388" s="111" t="s">
        <v>296</v>
      </c>
      <c r="C388" s="208">
        <v>5996.98</v>
      </c>
      <c r="D388" s="110"/>
      <c r="E388" s="112"/>
      <c r="F388" s="110"/>
      <c r="G388" s="110"/>
      <c r="H388" s="110"/>
      <c r="I388" s="113"/>
    </row>
    <row r="389" spans="1:9" s="114" customFormat="1" ht="12.75" x14ac:dyDescent="0.2">
      <c r="A389" s="110"/>
      <c r="B389" s="111" t="s">
        <v>295</v>
      </c>
      <c r="C389" s="208">
        <v>36801.440000000002</v>
      </c>
      <c r="D389" s="110"/>
      <c r="E389" s="112"/>
      <c r="F389" s="110"/>
      <c r="G389" s="110"/>
      <c r="H389" s="110"/>
      <c r="I389" s="113"/>
    </row>
    <row r="390" spans="1:9" s="57" customFormat="1" ht="22.5" customHeight="1" x14ac:dyDescent="0.2">
      <c r="A390" s="21"/>
      <c r="B390" s="115" t="s">
        <v>177</v>
      </c>
      <c r="C390" s="210">
        <f>C387+C388+C389</f>
        <v>56285.66</v>
      </c>
      <c r="D390" s="21"/>
      <c r="E390" s="21"/>
      <c r="F390" s="21"/>
      <c r="G390" s="21"/>
      <c r="H390" s="21"/>
      <c r="I390" s="58"/>
    </row>
    <row r="391" spans="1:9" s="57" customFormat="1" ht="22.5" customHeight="1" x14ac:dyDescent="0.2">
      <c r="A391" s="21"/>
      <c r="B391" s="115"/>
      <c r="C391" s="78"/>
      <c r="D391" s="21"/>
      <c r="E391" s="21"/>
      <c r="F391" s="21"/>
      <c r="G391" s="21"/>
      <c r="H391" s="21"/>
      <c r="I391" s="58"/>
    </row>
    <row r="392" spans="1:9" s="57" customFormat="1" ht="22.5" customHeight="1" x14ac:dyDescent="0.2">
      <c r="A392" s="21"/>
      <c r="B392" s="115" t="s">
        <v>290</v>
      </c>
      <c r="C392" s="78"/>
      <c r="D392" s="21"/>
      <c r="E392" s="21"/>
      <c r="F392" s="21"/>
      <c r="G392" s="21"/>
      <c r="H392" s="21"/>
      <c r="I392" s="58"/>
    </row>
    <row r="393" spans="1:9" s="57" customFormat="1" ht="22.5" customHeight="1" x14ac:dyDescent="0.2">
      <c r="A393" s="21"/>
      <c r="B393" s="214" t="s">
        <v>291</v>
      </c>
      <c r="C393" s="210"/>
      <c r="D393" s="147"/>
      <c r="E393" s="147"/>
      <c r="F393" s="147"/>
      <c r="G393" s="21"/>
      <c r="H393" s="21"/>
      <c r="I393" s="58"/>
    </row>
    <row r="394" spans="1:9" s="57" customFormat="1" ht="22.5" customHeight="1" x14ac:dyDescent="0.2">
      <c r="A394" s="21"/>
      <c r="B394" s="214"/>
      <c r="C394" s="210"/>
      <c r="D394" s="147"/>
      <c r="E394" s="147"/>
      <c r="F394" s="147"/>
      <c r="G394" s="21"/>
      <c r="H394" s="21"/>
      <c r="I394" s="58"/>
    </row>
    <row r="395" spans="1:9" s="57" customFormat="1" ht="22.5" customHeight="1" x14ac:dyDescent="0.2">
      <c r="A395" s="21"/>
      <c r="B395" s="221" t="s">
        <v>298</v>
      </c>
      <c r="C395" s="210"/>
      <c r="D395" s="147"/>
      <c r="E395" s="147"/>
      <c r="F395" s="147"/>
      <c r="G395" s="21"/>
      <c r="H395" s="21"/>
      <c r="I395" s="58"/>
    </row>
    <row r="396" spans="1:9" s="57" customFormat="1" ht="22.5" customHeight="1" x14ac:dyDescent="0.2">
      <c r="A396" s="21"/>
      <c r="B396" s="214" t="s">
        <v>299</v>
      </c>
      <c r="C396" s="210"/>
      <c r="D396" s="147"/>
      <c r="E396" s="147"/>
      <c r="F396" s="147"/>
      <c r="G396" s="21"/>
      <c r="H396" s="21"/>
      <c r="I396" s="58"/>
    </row>
    <row r="397" spans="1:9" s="57" customFormat="1" ht="22.5" customHeight="1" x14ac:dyDescent="0.2">
      <c r="A397" s="21"/>
      <c r="B397" s="214"/>
      <c r="C397" s="210"/>
      <c r="D397" s="147"/>
      <c r="E397" s="147"/>
      <c r="F397" s="147"/>
      <c r="G397" s="21"/>
      <c r="H397" s="21"/>
      <c r="I397" s="58"/>
    </row>
    <row r="398" spans="1:9" s="57" customFormat="1" ht="22.5" customHeight="1" x14ac:dyDescent="0.2">
      <c r="A398" s="21"/>
      <c r="B398" s="221" t="s">
        <v>300</v>
      </c>
      <c r="C398" s="210"/>
      <c r="D398" s="147"/>
      <c r="E398" s="147"/>
      <c r="F398" s="147"/>
      <c r="G398" s="21"/>
      <c r="H398" s="21"/>
      <c r="I398" s="58"/>
    </row>
    <row r="399" spans="1:9" s="57" customFormat="1" ht="22.5" customHeight="1" x14ac:dyDescent="0.2">
      <c r="A399" s="21"/>
      <c r="B399" s="214" t="s">
        <v>301</v>
      </c>
      <c r="C399" s="210"/>
      <c r="D399" s="147"/>
      <c r="E399" s="147"/>
      <c r="F399" s="147"/>
      <c r="G399" s="21"/>
      <c r="H399" s="21"/>
      <c r="I399" s="58"/>
    </row>
    <row r="400" spans="1:9" s="57" customFormat="1" ht="22.5" customHeight="1" x14ac:dyDescent="0.2">
      <c r="A400" s="21"/>
      <c r="B400" s="111" t="s">
        <v>302</v>
      </c>
      <c r="C400" s="78"/>
      <c r="D400" s="21"/>
      <c r="E400" s="21"/>
      <c r="F400" s="21"/>
      <c r="G400" s="21"/>
      <c r="H400" s="21"/>
      <c r="I400" s="58"/>
    </row>
    <row r="401" spans="1:9" s="57" customFormat="1" ht="22.5" customHeight="1" x14ac:dyDescent="0.2">
      <c r="A401" s="21"/>
      <c r="B401" s="111"/>
      <c r="C401" s="78"/>
      <c r="D401" s="21"/>
      <c r="E401" s="21"/>
      <c r="F401" s="21"/>
      <c r="G401" s="21"/>
      <c r="H401" s="21"/>
      <c r="I401" s="58"/>
    </row>
    <row r="402" spans="1:9" s="57" customFormat="1" ht="22.5" customHeight="1" x14ac:dyDescent="0.2">
      <c r="A402" s="21"/>
      <c r="B402" s="115" t="s">
        <v>303</v>
      </c>
      <c r="C402" s="78"/>
      <c r="D402" s="21"/>
      <c r="E402" s="21"/>
      <c r="F402" s="21"/>
      <c r="G402" s="21"/>
      <c r="H402" s="21"/>
      <c r="I402" s="58"/>
    </row>
    <row r="403" spans="1:9" s="57" customFormat="1" ht="22.5" customHeight="1" x14ac:dyDescent="0.2">
      <c r="A403" s="21"/>
      <c r="B403" s="111" t="s">
        <v>304</v>
      </c>
      <c r="C403" s="78"/>
      <c r="D403" s="21"/>
      <c r="E403" s="21"/>
      <c r="F403" s="21"/>
      <c r="G403" s="21"/>
      <c r="H403" s="21"/>
      <c r="I403" s="58"/>
    </row>
    <row r="404" spans="1:9" s="57" customFormat="1" ht="22.5" customHeight="1" x14ac:dyDescent="0.2">
      <c r="A404" s="21"/>
      <c r="B404" s="111"/>
      <c r="C404" s="78"/>
      <c r="D404" s="21"/>
      <c r="E404" s="21"/>
      <c r="F404" s="21"/>
      <c r="G404" s="21"/>
      <c r="H404" s="21"/>
      <c r="I404" s="58"/>
    </row>
    <row r="405" spans="1:9" s="57" customFormat="1" ht="22.5" customHeight="1" x14ac:dyDescent="0.2">
      <c r="A405" s="21"/>
      <c r="B405" s="111"/>
      <c r="C405" s="78"/>
      <c r="D405" s="21"/>
      <c r="E405" s="21"/>
      <c r="F405" s="21"/>
      <c r="G405" s="21"/>
      <c r="H405" s="21"/>
      <c r="I405" s="58"/>
    </row>
    <row r="406" spans="1:9" s="60" customFormat="1" ht="12.75" x14ac:dyDescent="0.2">
      <c r="A406" s="21" t="s">
        <v>292</v>
      </c>
      <c r="B406" s="128"/>
      <c r="C406" s="21"/>
      <c r="D406" s="21"/>
      <c r="E406" s="21"/>
      <c r="F406" s="21"/>
      <c r="G406" s="21"/>
      <c r="H406" s="21"/>
      <c r="I406" s="58"/>
    </row>
    <row r="407" spans="1:9" s="57" customFormat="1" ht="18.75" customHeight="1" x14ac:dyDescent="0.2">
      <c r="A407" s="21" t="s">
        <v>293</v>
      </c>
      <c r="B407" s="21"/>
      <c r="C407" s="59"/>
      <c r="D407" s="59"/>
      <c r="E407" s="59"/>
      <c r="F407" s="59"/>
      <c r="G407" s="59"/>
      <c r="H407" s="59"/>
      <c r="I407" s="79"/>
    </row>
    <row r="408" spans="1:9" s="57" customFormat="1" ht="24" customHeight="1" x14ac:dyDescent="0.2">
      <c r="A408" s="21"/>
      <c r="B408" s="59" t="s">
        <v>216</v>
      </c>
      <c r="C408" s="21"/>
      <c r="D408" s="21"/>
      <c r="E408" s="21"/>
      <c r="F408" s="21"/>
      <c r="G408" s="21"/>
      <c r="H408" s="21"/>
      <c r="I408" s="58"/>
    </row>
    <row r="409" spans="1:9" s="57" customFormat="1" ht="12.75" x14ac:dyDescent="0.2">
      <c r="A409" s="21"/>
      <c r="B409" s="21" t="s">
        <v>297</v>
      </c>
      <c r="C409" s="21"/>
      <c r="D409" s="21"/>
      <c r="E409" s="21"/>
      <c r="F409" s="21"/>
      <c r="G409" s="21"/>
      <c r="H409" s="21"/>
      <c r="I409" s="58"/>
    </row>
    <row r="410" spans="1:9" s="60" customFormat="1" ht="12.75" x14ac:dyDescent="0.2">
      <c r="A410" s="59"/>
      <c r="B410" s="21" t="s">
        <v>180</v>
      </c>
      <c r="C410" s="21"/>
      <c r="D410" s="21"/>
      <c r="E410" s="21"/>
      <c r="F410" s="21"/>
      <c r="G410" s="21"/>
      <c r="H410" s="21"/>
      <c r="I410" s="58"/>
    </row>
    <row r="411" spans="1:9" s="57" customFormat="1" ht="21" customHeight="1" x14ac:dyDescent="0.2">
      <c r="A411" s="21"/>
      <c r="B411" s="21"/>
      <c r="C411" s="59"/>
      <c r="D411" s="59"/>
      <c r="E411" s="59"/>
      <c r="F411" s="59"/>
      <c r="G411" s="59"/>
      <c r="H411" s="59"/>
      <c r="I411" s="79"/>
    </row>
    <row r="412" spans="1:9" s="57" customFormat="1" ht="12.75" x14ac:dyDescent="0.2">
      <c r="A412" s="21"/>
      <c r="B412" s="59" t="s">
        <v>181</v>
      </c>
      <c r="C412" s="21"/>
      <c r="D412" s="21"/>
      <c r="E412" s="21"/>
      <c r="F412" s="21"/>
      <c r="G412" s="21"/>
      <c r="H412" s="21"/>
      <c r="I412" s="58"/>
    </row>
    <row r="413" spans="1:9" s="57" customFormat="1" ht="12.75" x14ac:dyDescent="0.2">
      <c r="A413" s="21"/>
      <c r="B413" s="21" t="s">
        <v>297</v>
      </c>
      <c r="C413" s="21"/>
      <c r="D413" s="21"/>
      <c r="E413" s="21"/>
      <c r="F413" s="21"/>
      <c r="G413" s="21"/>
      <c r="H413" s="21"/>
      <c r="I413" s="58"/>
    </row>
    <row r="414" spans="1:9" s="57" customFormat="1" ht="12.75" x14ac:dyDescent="0.2">
      <c r="A414" s="21"/>
      <c r="B414" s="21" t="s">
        <v>182</v>
      </c>
      <c r="C414" s="21"/>
      <c r="D414" s="21"/>
      <c r="E414" s="21"/>
      <c r="F414" s="21"/>
      <c r="G414" s="21"/>
      <c r="H414" s="21"/>
      <c r="I414" s="58"/>
    </row>
    <row r="415" spans="1:9" s="57" customFormat="1" ht="12.75" x14ac:dyDescent="0.2">
      <c r="A415" s="21"/>
      <c r="B415" s="21"/>
      <c r="C415" s="21"/>
      <c r="D415" s="21"/>
      <c r="E415" s="21"/>
      <c r="F415" s="21"/>
      <c r="G415" s="21"/>
      <c r="H415" s="21"/>
      <c r="I415" s="58"/>
    </row>
    <row r="416" spans="1:9" s="57" customFormat="1" ht="12.75" x14ac:dyDescent="0.2">
      <c r="A416" s="21"/>
      <c r="B416" s="21"/>
      <c r="C416" s="21"/>
      <c r="D416" s="21"/>
      <c r="E416" s="21"/>
      <c r="F416" s="21"/>
      <c r="G416" s="21"/>
      <c r="H416" s="21"/>
      <c r="I416" s="58"/>
    </row>
    <row r="417" spans="1:9" s="57" customFormat="1" ht="12.75" x14ac:dyDescent="0.2">
      <c r="A417" s="21"/>
      <c r="B417" s="21" t="s">
        <v>183</v>
      </c>
      <c r="C417" s="129"/>
      <c r="D417" s="129"/>
      <c r="E417" s="129"/>
      <c r="F417" s="129"/>
      <c r="G417" s="129"/>
      <c r="H417" s="129"/>
      <c r="I417" s="129"/>
    </row>
    <row r="418" spans="1:9" s="57" customFormat="1" ht="12.75" x14ac:dyDescent="0.2">
      <c r="A418" s="21"/>
      <c r="B418" s="129" t="s">
        <v>184</v>
      </c>
      <c r="C418" s="21"/>
      <c r="D418" s="21"/>
      <c r="E418" s="21"/>
      <c r="F418" s="21"/>
      <c r="G418" s="21"/>
      <c r="H418" s="21"/>
      <c r="I418" s="58"/>
    </row>
    <row r="419" spans="1:9" s="57" customFormat="1" ht="12.75" x14ac:dyDescent="0.2">
      <c r="A419" s="21"/>
      <c r="B419" s="80"/>
      <c r="C419" s="21"/>
      <c r="D419" s="21"/>
      <c r="E419" s="21"/>
      <c r="F419" s="21"/>
      <c r="G419" s="21"/>
      <c r="H419" s="21"/>
      <c r="I419" s="58"/>
    </row>
    <row r="420" spans="1:9" s="57" customFormat="1" ht="12.75" x14ac:dyDescent="0.2">
      <c r="A420" s="21"/>
      <c r="B420" s="21" t="s">
        <v>185</v>
      </c>
      <c r="C420" s="21"/>
      <c r="D420" s="21"/>
      <c r="E420" s="21"/>
      <c r="F420" s="21"/>
      <c r="G420" s="21"/>
      <c r="H420" s="21"/>
      <c r="I420" s="58"/>
    </row>
    <row r="421" spans="1:9" s="57" customFormat="1" ht="12.75" x14ac:dyDescent="0.2">
      <c r="A421" s="21"/>
      <c r="B421" s="21" t="s">
        <v>186</v>
      </c>
      <c r="C421" s="21"/>
      <c r="D421" s="21"/>
      <c r="E421" s="21"/>
      <c r="F421" s="21"/>
      <c r="G421" s="21"/>
      <c r="H421" s="21"/>
      <c r="I421" s="58"/>
    </row>
    <row r="422" spans="1:9" s="57" customFormat="1" ht="12.75" x14ac:dyDescent="0.2">
      <c r="A422" s="21"/>
      <c r="B422" s="21" t="s">
        <v>187</v>
      </c>
      <c r="C422" s="21"/>
      <c r="D422" s="21"/>
      <c r="E422" s="21"/>
      <c r="F422" s="21"/>
      <c r="G422" s="21"/>
      <c r="H422" s="21"/>
      <c r="I422" s="58"/>
    </row>
    <row r="423" spans="1:9" s="57" customFormat="1" ht="12.75" x14ac:dyDescent="0.2">
      <c r="A423" s="21"/>
      <c r="B423" s="21" t="s">
        <v>188</v>
      </c>
      <c r="C423" s="21"/>
      <c r="D423" s="21"/>
      <c r="E423" s="21"/>
      <c r="F423" s="21"/>
      <c r="G423" s="21"/>
      <c r="H423" s="21"/>
      <c r="I423" s="58"/>
    </row>
    <row r="424" spans="1:9" s="57" customFormat="1" ht="12.75" x14ac:dyDescent="0.2">
      <c r="A424" s="21"/>
      <c r="B424" s="21" t="s">
        <v>189</v>
      </c>
      <c r="C424" s="21"/>
      <c r="D424" s="21"/>
      <c r="E424" s="21"/>
      <c r="F424" s="21"/>
      <c r="G424" s="21"/>
      <c r="H424" s="21"/>
      <c r="I424" s="58"/>
    </row>
    <row r="425" spans="1:9" s="57" customFormat="1" ht="12.75" x14ac:dyDescent="0.2">
      <c r="A425" s="21"/>
      <c r="B425" s="21" t="s">
        <v>190</v>
      </c>
      <c r="C425" s="21"/>
      <c r="D425" s="21"/>
      <c r="E425" s="21"/>
      <c r="F425" s="21"/>
      <c r="G425" s="21"/>
      <c r="H425" s="21"/>
      <c r="I425" s="58"/>
    </row>
    <row r="426" spans="1:9" s="57" customFormat="1" ht="12.75" x14ac:dyDescent="0.2">
      <c r="A426" s="21"/>
      <c r="B426" s="21" t="s">
        <v>191</v>
      </c>
      <c r="C426" s="21"/>
      <c r="D426" s="21"/>
      <c r="E426" s="21"/>
      <c r="F426" s="21"/>
      <c r="G426" s="21"/>
      <c r="H426" s="21"/>
      <c r="I426" s="58"/>
    </row>
    <row r="427" spans="1:9" s="57" customFormat="1" ht="12.75" x14ac:dyDescent="0.2">
      <c r="A427" s="21"/>
      <c r="B427" s="21" t="s">
        <v>192</v>
      </c>
      <c r="C427" s="21"/>
      <c r="D427" s="21"/>
      <c r="E427" s="21"/>
      <c r="F427" s="21"/>
      <c r="G427" s="21"/>
      <c r="H427" s="21"/>
      <c r="I427" s="58"/>
    </row>
    <row r="428" spans="1:9" s="57" customFormat="1" ht="12.75" x14ac:dyDescent="0.2">
      <c r="A428" s="21"/>
      <c r="B428" s="21"/>
      <c r="C428" s="21"/>
      <c r="D428" s="21"/>
      <c r="E428" s="21"/>
      <c r="F428" s="21"/>
      <c r="G428" s="21"/>
      <c r="H428" s="21"/>
      <c r="I428" s="58"/>
    </row>
    <row r="429" spans="1:9" s="57" customFormat="1" ht="12.75" x14ac:dyDescent="0.2">
      <c r="A429" s="21"/>
      <c r="B429" s="21"/>
      <c r="C429" s="21"/>
      <c r="D429" s="21"/>
      <c r="E429" s="21"/>
      <c r="F429" s="21"/>
      <c r="G429" s="21"/>
      <c r="H429" s="21"/>
      <c r="I429" s="58"/>
    </row>
    <row r="430" spans="1:9" s="57" customFormat="1" ht="12.75" x14ac:dyDescent="0.2">
      <c r="A430" s="21"/>
      <c r="B430" s="21"/>
      <c r="C430" s="21"/>
      <c r="D430" s="21"/>
      <c r="E430" s="21"/>
      <c r="F430" s="21"/>
      <c r="G430" s="21"/>
      <c r="H430" s="21"/>
      <c r="I430" s="58"/>
    </row>
    <row r="431" spans="1:9" s="57" customFormat="1" ht="12.75" x14ac:dyDescent="0.2">
      <c r="A431" s="21"/>
      <c r="B431" s="21"/>
      <c r="C431" s="21"/>
      <c r="D431" s="21"/>
      <c r="E431" s="21"/>
      <c r="F431" s="21"/>
      <c r="G431" s="21"/>
      <c r="H431" s="21"/>
      <c r="I431" s="58"/>
    </row>
    <row r="432" spans="1:9" s="57" customFormat="1" ht="12.75" x14ac:dyDescent="0.2">
      <c r="A432" s="21"/>
      <c r="B432" s="21"/>
      <c r="C432" s="21"/>
      <c r="D432" s="21"/>
      <c r="E432" s="21"/>
      <c r="F432" s="21"/>
      <c r="G432" s="21"/>
      <c r="H432" s="21"/>
      <c r="I432" s="58"/>
    </row>
    <row r="433" spans="1:9" s="57" customFormat="1" ht="12.75" x14ac:dyDescent="0.2">
      <c r="A433" s="21"/>
      <c r="B433" s="21"/>
      <c r="C433" s="21"/>
      <c r="D433" s="21"/>
      <c r="E433" s="21"/>
      <c r="F433" s="21"/>
      <c r="G433" s="21"/>
      <c r="H433" s="21"/>
      <c r="I433" s="58"/>
    </row>
    <row r="434" spans="1:9" s="57" customFormat="1" ht="12.75" x14ac:dyDescent="0.2">
      <c r="A434" s="21"/>
      <c r="B434" s="21"/>
      <c r="C434" s="21"/>
      <c r="D434" s="21"/>
      <c r="E434" s="21"/>
      <c r="F434" s="21"/>
      <c r="G434" s="21"/>
      <c r="H434" s="21"/>
      <c r="I434" s="58"/>
    </row>
    <row r="435" spans="1:9" s="57" customFormat="1" ht="12.75" x14ac:dyDescent="0.2">
      <c r="A435" s="21"/>
      <c r="B435" s="21"/>
      <c r="C435" s="21"/>
      <c r="D435" s="21"/>
      <c r="E435" s="21"/>
      <c r="F435" s="21"/>
      <c r="G435" s="21"/>
      <c r="H435" s="21"/>
      <c r="I435" s="58"/>
    </row>
    <row r="436" spans="1:9" s="57" customFormat="1" ht="12.75" x14ac:dyDescent="0.2">
      <c r="A436" s="21"/>
      <c r="B436" s="21"/>
      <c r="C436" s="21"/>
      <c r="D436" s="21"/>
      <c r="E436" s="21"/>
      <c r="F436" s="21"/>
      <c r="G436" s="21"/>
      <c r="H436" s="21"/>
      <c r="I436" s="58"/>
    </row>
    <row r="437" spans="1:9" s="57" customFormat="1" ht="12.75" x14ac:dyDescent="0.2">
      <c r="A437" s="21"/>
      <c r="B437" s="21"/>
      <c r="C437" s="21"/>
      <c r="D437" s="21"/>
      <c r="E437" s="21"/>
      <c r="F437" s="21"/>
      <c r="G437" s="21"/>
      <c r="H437" s="21"/>
      <c r="I437" s="58"/>
    </row>
    <row r="438" spans="1:9" s="57" customFormat="1" ht="12.75" x14ac:dyDescent="0.2">
      <c r="A438" s="21"/>
      <c r="B438" s="21"/>
      <c r="C438" s="21"/>
      <c r="D438" s="21"/>
      <c r="E438" s="21"/>
      <c r="F438" s="21"/>
      <c r="G438" s="21"/>
      <c r="H438" s="21"/>
      <c r="I438" s="58"/>
    </row>
    <row r="439" spans="1:9" s="57" customFormat="1" ht="12.75" x14ac:dyDescent="0.2">
      <c r="A439" s="21"/>
      <c r="B439" s="21"/>
      <c r="C439" s="21"/>
      <c r="D439" s="21"/>
      <c r="E439" s="21"/>
      <c r="F439" s="21"/>
      <c r="G439" s="21"/>
      <c r="H439" s="21"/>
      <c r="I439" s="58"/>
    </row>
    <row r="440" spans="1:9" s="57" customFormat="1" ht="12.75" x14ac:dyDescent="0.2">
      <c r="A440" s="21"/>
      <c r="B440" s="21"/>
      <c r="C440" s="21"/>
      <c r="D440" s="21"/>
      <c r="E440" s="21"/>
      <c r="F440" s="21"/>
      <c r="G440" s="21"/>
      <c r="H440" s="21"/>
      <c r="I440" s="58"/>
    </row>
    <row r="441" spans="1:9" s="57" customFormat="1" ht="12.75" x14ac:dyDescent="0.2">
      <c r="A441" s="21"/>
      <c r="B441" s="21"/>
      <c r="C441" s="21"/>
      <c r="D441" s="21"/>
      <c r="E441" s="21"/>
      <c r="F441" s="21"/>
      <c r="G441" s="21"/>
      <c r="H441" s="21"/>
      <c r="I441" s="58"/>
    </row>
    <row r="442" spans="1:9" s="57" customFormat="1" ht="12.75" x14ac:dyDescent="0.2">
      <c r="A442" s="21"/>
      <c r="B442" s="21"/>
      <c r="C442" s="21"/>
      <c r="D442" s="21"/>
      <c r="E442" s="21"/>
      <c r="F442" s="21"/>
      <c r="G442" s="21"/>
      <c r="H442" s="21"/>
      <c r="I442" s="58"/>
    </row>
    <row r="443" spans="1:9" s="57" customFormat="1" ht="12.75" x14ac:dyDescent="0.2">
      <c r="A443" s="21"/>
      <c r="B443" s="21"/>
      <c r="C443" s="21"/>
      <c r="D443" s="21"/>
      <c r="E443" s="21"/>
      <c r="F443" s="21"/>
      <c r="G443" s="21"/>
      <c r="H443" s="21"/>
      <c r="I443" s="58"/>
    </row>
    <row r="444" spans="1:9" s="57" customFormat="1" ht="12.75" x14ac:dyDescent="0.2">
      <c r="A444" s="21"/>
      <c r="B444" s="21"/>
      <c r="C444" s="21"/>
      <c r="D444" s="21"/>
      <c r="E444" s="21"/>
      <c r="F444" s="21"/>
      <c r="G444" s="21"/>
      <c r="H444" s="21"/>
      <c r="I444" s="58"/>
    </row>
    <row r="445" spans="1:9" s="57" customFormat="1" ht="12.75" x14ac:dyDescent="0.2">
      <c r="A445" s="21"/>
      <c r="B445" s="21"/>
      <c r="C445" s="21"/>
      <c r="D445" s="21"/>
      <c r="E445" s="21"/>
      <c r="F445" s="21"/>
      <c r="G445" s="21"/>
      <c r="H445" s="21"/>
      <c r="I445" s="58"/>
    </row>
    <row r="446" spans="1:9" x14ac:dyDescent="0.25">
      <c r="B446" s="21"/>
      <c r="C446" s="21"/>
      <c r="D446" s="21"/>
      <c r="E446" s="21"/>
      <c r="F446" s="21"/>
      <c r="G446" s="21"/>
      <c r="H446" s="21"/>
      <c r="I446" s="58"/>
    </row>
    <row r="447" spans="1:9" x14ac:dyDescent="0.25">
      <c r="B447" s="21"/>
    </row>
  </sheetData>
  <mergeCells count="171">
    <mergeCell ref="B69:C69"/>
    <mergeCell ref="B75:E75"/>
    <mergeCell ref="B77:I77"/>
    <mergeCell ref="B79:I79"/>
    <mergeCell ref="B80:I80"/>
    <mergeCell ref="B92:I92"/>
    <mergeCell ref="B103:C103"/>
    <mergeCell ref="B102:C102"/>
    <mergeCell ref="B101:C101"/>
    <mergeCell ref="B100:C100"/>
    <mergeCell ref="B99:C99"/>
    <mergeCell ref="B93:I93"/>
    <mergeCell ref="B95:C96"/>
    <mergeCell ref="B97:C97"/>
    <mergeCell ref="B98:C98"/>
    <mergeCell ref="B1:I1"/>
    <mergeCell ref="B2:I2"/>
    <mergeCell ref="B17:I17"/>
    <mergeCell ref="B40:B41"/>
    <mergeCell ref="H40:H41"/>
    <mergeCell ref="B48:I48"/>
    <mergeCell ref="B53:B54"/>
    <mergeCell ref="H53:H54"/>
    <mergeCell ref="B25:I25"/>
    <mergeCell ref="B27:I27"/>
    <mergeCell ref="B28:B29"/>
    <mergeCell ref="C28:C29"/>
    <mergeCell ref="D28:D29"/>
    <mergeCell ref="E28:E29"/>
    <mergeCell ref="F28:F29"/>
    <mergeCell ref="G28:G29"/>
    <mergeCell ref="B50:I50"/>
    <mergeCell ref="B15:H15"/>
    <mergeCell ref="B18:F18"/>
    <mergeCell ref="B19:H19"/>
    <mergeCell ref="B20:G20"/>
    <mergeCell ref="B110:C110"/>
    <mergeCell ref="B111:C113"/>
    <mergeCell ref="D111:D113"/>
    <mergeCell ref="E111:E113"/>
    <mergeCell ref="F111:F113"/>
    <mergeCell ref="G111:G113"/>
    <mergeCell ref="B104:C104"/>
    <mergeCell ref="B107:C108"/>
    <mergeCell ref="B109:C109"/>
    <mergeCell ref="B122:C122"/>
    <mergeCell ref="D122:D123"/>
    <mergeCell ref="E122:E123"/>
    <mergeCell ref="F122:F123"/>
    <mergeCell ref="G122:G123"/>
    <mergeCell ref="H122:H123"/>
    <mergeCell ref="B123:C123"/>
    <mergeCell ref="H111:H113"/>
    <mergeCell ref="B114:C114"/>
    <mergeCell ref="B117:C118"/>
    <mergeCell ref="B119:C119"/>
    <mergeCell ref="D120:D121"/>
    <mergeCell ref="E120:E121"/>
    <mergeCell ref="F120:F121"/>
    <mergeCell ref="G120:G121"/>
    <mergeCell ref="H120:H121"/>
    <mergeCell ref="B121:C121"/>
    <mergeCell ref="B141:C141"/>
    <mergeCell ref="B142:C142"/>
    <mergeCell ref="B143:C143"/>
    <mergeCell ref="B137:C137"/>
    <mergeCell ref="B139:C139"/>
    <mergeCell ref="B140:C140"/>
    <mergeCell ref="B163:C164"/>
    <mergeCell ref="B165:C165"/>
    <mergeCell ref="B124:C124"/>
    <mergeCell ref="B131:I131"/>
    <mergeCell ref="B132:I132"/>
    <mergeCell ref="B133:C134"/>
    <mergeCell ref="B135:C135"/>
    <mergeCell ref="B136:C136"/>
    <mergeCell ref="B166:C166"/>
    <mergeCell ref="B167:C167"/>
    <mergeCell ref="B168:C168"/>
    <mergeCell ref="B169:C169"/>
    <mergeCell ref="B147:I147"/>
    <mergeCell ref="B149:I149"/>
    <mergeCell ref="B153:C154"/>
    <mergeCell ref="B155:C155"/>
    <mergeCell ref="B157:C157"/>
    <mergeCell ref="B159:C159"/>
    <mergeCell ref="B186:C186"/>
    <mergeCell ref="B187:C187"/>
    <mergeCell ref="B188:C188"/>
    <mergeCell ref="B189:C189"/>
    <mergeCell ref="B190:C190"/>
    <mergeCell ref="B191:C191"/>
    <mergeCell ref="B170:C170"/>
    <mergeCell ref="B171:C171"/>
    <mergeCell ref="B176:I176"/>
    <mergeCell ref="B182:C183"/>
    <mergeCell ref="B184:C184"/>
    <mergeCell ref="B185:C185"/>
    <mergeCell ref="B202:C202"/>
    <mergeCell ref="B203:C203"/>
    <mergeCell ref="B204:C204"/>
    <mergeCell ref="B205:C205"/>
    <mergeCell ref="B207:I207"/>
    <mergeCell ref="B209:C210"/>
    <mergeCell ref="B192:C192"/>
    <mergeCell ref="B193:C193"/>
    <mergeCell ref="B195:H195"/>
    <mergeCell ref="B198:C199"/>
    <mergeCell ref="B200:C200"/>
    <mergeCell ref="B201:C201"/>
    <mergeCell ref="B223:C223"/>
    <mergeCell ref="B224:C224"/>
    <mergeCell ref="B225:C225"/>
    <mergeCell ref="B226:C226"/>
    <mergeCell ref="B227:C227"/>
    <mergeCell ref="B211:C211"/>
    <mergeCell ref="B212:C212"/>
    <mergeCell ref="B213:C213"/>
    <mergeCell ref="B214:C214"/>
    <mergeCell ref="B218:I218"/>
    <mergeCell ref="B221:C222"/>
    <mergeCell ref="B253:C253"/>
    <mergeCell ref="B254:C254"/>
    <mergeCell ref="B255:C255"/>
    <mergeCell ref="B256:C256"/>
    <mergeCell ref="B257:C257"/>
    <mergeCell ref="B258:C258"/>
    <mergeCell ref="B228:C228"/>
    <mergeCell ref="B229:C229"/>
    <mergeCell ref="B248:I248"/>
    <mergeCell ref="B249:I249"/>
    <mergeCell ref="B251:C252"/>
    <mergeCell ref="I251:I252"/>
    <mergeCell ref="B265:C265"/>
    <mergeCell ref="B266:C266"/>
    <mergeCell ref="B268:C269"/>
    <mergeCell ref="I268:I269"/>
    <mergeCell ref="B270:C270"/>
    <mergeCell ref="B271:C271"/>
    <mergeCell ref="B259:C259"/>
    <mergeCell ref="B260:C260"/>
    <mergeCell ref="B261:C261"/>
    <mergeCell ref="B262:C262"/>
    <mergeCell ref="B263:C263"/>
    <mergeCell ref="B264:C264"/>
    <mergeCell ref="B292:I292"/>
    <mergeCell ref="B294:C294"/>
    <mergeCell ref="B295:H295"/>
    <mergeCell ref="B296:I296"/>
    <mergeCell ref="B298:C298"/>
    <mergeCell ref="B299:H299"/>
    <mergeCell ref="B272:C272"/>
    <mergeCell ref="B274:C274"/>
    <mergeCell ref="B276:G276"/>
    <mergeCell ref="B277:I277"/>
    <mergeCell ref="B286:H286"/>
    <mergeCell ref="B288:C288"/>
    <mergeCell ref="B337:H337"/>
    <mergeCell ref="B344:H344"/>
    <mergeCell ref="B312:C312"/>
    <mergeCell ref="B314:H314"/>
    <mergeCell ref="B315:I315"/>
    <mergeCell ref="B316:I316"/>
    <mergeCell ref="B335:H335"/>
    <mergeCell ref="B336:C336"/>
    <mergeCell ref="B302:C302"/>
    <mergeCell ref="B305:C305"/>
    <mergeCell ref="B306:G306"/>
    <mergeCell ref="B308:C308"/>
    <mergeCell ref="B309:I309"/>
    <mergeCell ref="B310:H310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pojašnjenje 2024.</vt:lpstr>
    </vt:vector>
  </TitlesOfParts>
  <Company>Privredna banka Zagreb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Gačić</dc:creator>
  <cp:lastModifiedBy>Windows10</cp:lastModifiedBy>
  <cp:lastPrinted>2025-03-15T17:49:27Z</cp:lastPrinted>
  <dcterms:created xsi:type="dcterms:W3CDTF">2021-02-14T16:14:04Z</dcterms:created>
  <dcterms:modified xsi:type="dcterms:W3CDTF">2025-03-25T07:42:02Z</dcterms:modified>
</cp:coreProperties>
</file>